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Лист1!$B$1:$B$228</definedName>
  </definedNames>
  <calcPr calcId="145621"/>
</workbook>
</file>

<file path=xl/calcChain.xml><?xml version="1.0" encoding="utf-8"?>
<calcChain xmlns="http://schemas.openxmlformats.org/spreadsheetml/2006/main">
  <c r="F207" i="1" l="1"/>
  <c r="E206" i="1"/>
  <c r="F206" i="1" s="1"/>
  <c r="D206" i="1"/>
  <c r="F205" i="1"/>
  <c r="E204" i="1"/>
  <c r="F204" i="1" s="1"/>
  <c r="D204" i="1"/>
  <c r="F203" i="1"/>
  <c r="E202" i="1"/>
  <c r="F202" i="1" s="1"/>
  <c r="D202" i="1"/>
  <c r="F201" i="1"/>
  <c r="E200" i="1"/>
  <c r="F200" i="1" s="1"/>
  <c r="D200" i="1"/>
  <c r="F199" i="1"/>
  <c r="E198" i="1"/>
  <c r="F198" i="1" s="1"/>
  <c r="D198" i="1"/>
  <c r="F197" i="1"/>
  <c r="E196" i="1"/>
  <c r="F196" i="1" s="1"/>
  <c r="D196" i="1"/>
  <c r="F195" i="1"/>
  <c r="E194" i="1"/>
  <c r="F194" i="1" s="1"/>
  <c r="D194" i="1"/>
  <c r="F193" i="1"/>
  <c r="E192" i="1"/>
  <c r="F192" i="1" s="1"/>
  <c r="D192" i="1"/>
  <c r="F191" i="1"/>
  <c r="E190" i="1"/>
  <c r="F190" i="1" s="1"/>
  <c r="D190" i="1"/>
  <c r="F189" i="1"/>
  <c r="E188" i="1"/>
  <c r="F188" i="1" s="1"/>
  <c r="D188" i="1"/>
  <c r="F187" i="1"/>
  <c r="E186" i="1"/>
  <c r="F186" i="1" s="1"/>
  <c r="D186" i="1"/>
  <c r="F185" i="1"/>
  <c r="F184" i="1"/>
  <c r="E183" i="1"/>
  <c r="D183" i="1"/>
  <c r="F183" i="1" s="1"/>
  <c r="F182" i="1"/>
  <c r="F181" i="1"/>
  <c r="F180" i="1" s="1"/>
  <c r="F179" i="1"/>
  <c r="E179" i="1"/>
  <c r="D179" i="1"/>
  <c r="F178" i="1"/>
  <c r="F177" i="1"/>
  <c r="F176" i="1"/>
  <c r="E175" i="1"/>
  <c r="D175" i="1"/>
  <c r="F175" i="1" s="1"/>
  <c r="F174" i="1"/>
  <c r="F173" i="1"/>
  <c r="F172" i="1"/>
  <c r="F171" i="1"/>
  <c r="E170" i="1"/>
  <c r="F170" i="1" s="1"/>
  <c r="D170" i="1"/>
  <c r="F169" i="1"/>
  <c r="E168" i="1"/>
  <c r="F168" i="1" s="1"/>
  <c r="D168" i="1"/>
  <c r="F166" i="1"/>
  <c r="E165" i="1"/>
  <c r="F165" i="1" s="1"/>
  <c r="D165" i="1"/>
  <c r="F164" i="1"/>
  <c r="E163" i="1"/>
  <c r="F163" i="1" s="1"/>
  <c r="D163" i="1"/>
  <c r="F161" i="1"/>
  <c r="F160" i="1"/>
  <c r="D160" i="1"/>
  <c r="F159" i="1"/>
  <c r="F158" i="1"/>
  <c r="E157" i="1"/>
  <c r="D157" i="1"/>
  <c r="F155" i="1"/>
  <c r="E154" i="1"/>
  <c r="E152" i="1" s="1"/>
  <c r="D154" i="1"/>
  <c r="D152" i="1" s="1"/>
  <c r="D153" i="1"/>
  <c r="F151" i="1"/>
  <c r="E150" i="1"/>
  <c r="F150" i="1" s="1"/>
  <c r="D150" i="1"/>
  <c r="F149" i="1"/>
  <c r="E148" i="1"/>
  <c r="F148" i="1" s="1"/>
  <c r="D148" i="1"/>
  <c r="D147" i="1"/>
  <c r="F146" i="1"/>
  <c r="F145" i="1"/>
  <c r="F144" i="1" s="1"/>
  <c r="E145" i="1"/>
  <c r="D145" i="1"/>
  <c r="D144" i="1" s="1"/>
  <c r="D143" i="1" s="1"/>
  <c r="D142" i="1" s="1"/>
  <c r="E144" i="1"/>
  <c r="F141" i="1"/>
  <c r="E140" i="1"/>
  <c r="F140" i="1" s="1"/>
  <c r="D140" i="1"/>
  <c r="F139" i="1"/>
  <c r="E139" i="1"/>
  <c r="D139" i="1"/>
  <c r="E138" i="1"/>
  <c r="F138" i="1" s="1"/>
  <c r="D138" i="1"/>
  <c r="F137" i="1"/>
  <c r="E136" i="1"/>
  <c r="F136" i="1" s="1"/>
  <c r="F135" i="1" s="1"/>
  <c r="D136" i="1"/>
  <c r="E135" i="1"/>
  <c r="D135" i="1"/>
  <c r="D133" i="1"/>
  <c r="F133" i="1" s="1"/>
  <c r="F131" i="1"/>
  <c r="F129" i="1"/>
  <c r="E129" i="1"/>
  <c r="D129" i="1"/>
  <c r="F127" i="1"/>
  <c r="F126" i="1"/>
  <c r="E126" i="1"/>
  <c r="D125" i="1"/>
  <c r="F123" i="1"/>
  <c r="F121" i="1"/>
  <c r="E121" i="1"/>
  <c r="D121" i="1"/>
  <c r="F119" i="1"/>
  <c r="F117" i="1"/>
  <c r="E117" i="1"/>
  <c r="D117" i="1"/>
  <c r="F115" i="1"/>
  <c r="F113" i="1"/>
  <c r="E113" i="1"/>
  <c r="D113" i="1"/>
  <c r="F111" i="1"/>
  <c r="F109" i="1"/>
  <c r="E109" i="1"/>
  <c r="D109" i="1"/>
  <c r="F108" i="1"/>
  <c r="F107" i="1"/>
  <c r="E107" i="1"/>
  <c r="D107" i="1"/>
  <c r="F106" i="1"/>
  <c r="F105" i="1"/>
  <c r="E105" i="1"/>
  <c r="D105" i="1"/>
  <c r="F104" i="1"/>
  <c r="F103" i="1"/>
  <c r="E103" i="1"/>
  <c r="D103" i="1"/>
  <c r="E101" i="1"/>
  <c r="F102" i="1" s="1"/>
  <c r="F101" i="1" s="1"/>
  <c r="D101" i="1"/>
  <c r="F100" i="1"/>
  <c r="F99" i="1"/>
  <c r="F98" i="1" s="1"/>
  <c r="E98" i="1"/>
  <c r="E97" i="1" s="1"/>
  <c r="D98" i="1"/>
  <c r="D97" i="1"/>
  <c r="D96" i="1" s="1"/>
  <c r="D95" i="1" s="1"/>
  <c r="F93" i="1"/>
  <c r="E93" i="1"/>
  <c r="D93" i="1"/>
  <c r="F91" i="1"/>
  <c r="E91" i="1"/>
  <c r="E90" i="1" s="1"/>
  <c r="E89" i="1" s="1"/>
  <c r="E88" i="1" s="1"/>
  <c r="D91" i="1"/>
  <c r="D90" i="1"/>
  <c r="D89" i="1" s="1"/>
  <c r="D88" i="1" s="1"/>
  <c r="F87" i="1"/>
  <c r="F86" i="1" s="1"/>
  <c r="F85" i="1" s="1"/>
  <c r="F84" i="1" s="1"/>
  <c r="E86" i="1"/>
  <c r="E85" i="1" s="1"/>
  <c r="E84" i="1" s="1"/>
  <c r="D86" i="1"/>
  <c r="D85" i="1"/>
  <c r="D84" i="1" s="1"/>
  <c r="F83" i="1"/>
  <c r="E82" i="1"/>
  <c r="F82" i="1" s="1"/>
  <c r="D82" i="1"/>
  <c r="F81" i="1"/>
  <c r="E80" i="1"/>
  <c r="F80" i="1" s="1"/>
  <c r="D80" i="1"/>
  <c r="D79" i="1"/>
  <c r="F78" i="1"/>
  <c r="F77" i="1"/>
  <c r="E77" i="1"/>
  <c r="D77" i="1"/>
  <c r="F76" i="1"/>
  <c r="F75" i="1"/>
  <c r="E75" i="1"/>
  <c r="D75" i="1"/>
  <c r="F74" i="1"/>
  <c r="F73" i="1"/>
  <c r="F72" i="1" s="1"/>
  <c r="E73" i="1"/>
  <c r="D73" i="1"/>
  <c r="D72" i="1" s="1"/>
  <c r="E72" i="1"/>
  <c r="F71" i="1"/>
  <c r="F70" i="1" s="1"/>
  <c r="E70" i="1"/>
  <c r="D70" i="1"/>
  <c r="F69" i="1"/>
  <c r="F68" i="1" s="1"/>
  <c r="E68" i="1"/>
  <c r="D68" i="1"/>
  <c r="F67" i="1"/>
  <c r="F66" i="1" s="1"/>
  <c r="E66" i="1"/>
  <c r="D66" i="1"/>
  <c r="F65" i="1"/>
  <c r="F63" i="1"/>
  <c r="F62" i="1"/>
  <c r="E62" i="1"/>
  <c r="D62" i="1"/>
  <c r="F61" i="1"/>
  <c r="F60" i="1"/>
  <c r="E60" i="1"/>
  <c r="D60" i="1"/>
  <c r="D59" i="1" s="1"/>
  <c r="E59" i="1"/>
  <c r="F59" i="1" s="1"/>
  <c r="F58" i="1"/>
  <c r="F57" i="1"/>
  <c r="F56" i="1"/>
  <c r="F55" i="1" s="1"/>
  <c r="E55" i="1"/>
  <c r="E52" i="1" s="1"/>
  <c r="D55" i="1"/>
  <c r="F54" i="1"/>
  <c r="F53" i="1" s="1"/>
  <c r="E53" i="1"/>
  <c r="D53" i="1"/>
  <c r="D52" i="1"/>
  <c r="D51" i="1" s="1"/>
  <c r="D50" i="1" s="1"/>
  <c r="F49" i="1"/>
  <c r="F48" i="1"/>
  <c r="F47" i="1" s="1"/>
  <c r="F46" i="1" s="1"/>
  <c r="F45" i="1" s="1"/>
  <c r="E48" i="1"/>
  <c r="D48" i="1"/>
  <c r="D47" i="1" s="1"/>
  <c r="D46" i="1" s="1"/>
  <c r="D45" i="1" s="1"/>
  <c r="E47" i="1"/>
  <c r="E46" i="1" s="1"/>
  <c r="E45" i="1" s="1"/>
  <c r="F44" i="1"/>
  <c r="F42" i="1" s="1"/>
  <c r="F41" i="1" s="1"/>
  <c r="E43" i="1"/>
  <c r="D43" i="1"/>
  <c r="E42" i="1"/>
  <c r="D42" i="1"/>
  <c r="D41" i="1" s="1"/>
  <c r="E41" i="1"/>
  <c r="F40" i="1"/>
  <c r="E39" i="1"/>
  <c r="F39" i="1" s="1"/>
  <c r="D39" i="1"/>
  <c r="F38" i="1"/>
  <c r="F37" i="1" s="1"/>
  <c r="E37" i="1"/>
  <c r="D37" i="1"/>
  <c r="D36" i="1"/>
  <c r="F35" i="1"/>
  <c r="F34" i="1"/>
  <c r="F33" i="1" s="1"/>
  <c r="E34" i="1"/>
  <c r="D34" i="1"/>
  <c r="D33" i="1" s="1"/>
  <c r="D32" i="1" s="1"/>
  <c r="D30" i="1" s="1"/>
  <c r="E33" i="1"/>
  <c r="F29" i="1"/>
  <c r="F28" i="1" s="1"/>
  <c r="F27" i="1" s="1"/>
  <c r="E28" i="1"/>
  <c r="E27" i="1" s="1"/>
  <c r="D28" i="1"/>
  <c r="D27" i="1"/>
  <c r="F26" i="1"/>
  <c r="F25" i="1"/>
  <c r="F24" i="1" s="1"/>
  <c r="E25" i="1"/>
  <c r="D25" i="1"/>
  <c r="D24" i="1" s="1"/>
  <c r="D23" i="1" s="1"/>
  <c r="D22" i="1" s="1"/>
  <c r="E24" i="1"/>
  <c r="E23" i="1" s="1"/>
  <c r="F20" i="1"/>
  <c r="E20" i="1"/>
  <c r="D20" i="1"/>
  <c r="F19" i="1"/>
  <c r="D19" i="1"/>
  <c r="D18" i="1" s="1"/>
  <c r="D17" i="1" s="1"/>
  <c r="F18" i="1"/>
  <c r="E18" i="1"/>
  <c r="F17" i="1"/>
  <c r="E17" i="1"/>
  <c r="F16" i="1"/>
  <c r="F15" i="1"/>
  <c r="F14" i="1" s="1"/>
  <c r="F13" i="1" s="1"/>
  <c r="E15" i="1"/>
  <c r="D15" i="1"/>
  <c r="D14" i="1" s="1"/>
  <c r="D13" i="1" s="1"/>
  <c r="D12" i="1" s="1"/>
  <c r="E14" i="1"/>
  <c r="E13" i="1" s="1"/>
  <c r="F12" i="1"/>
  <c r="E12" i="1"/>
  <c r="F11" i="1"/>
  <c r="F10" i="1" s="1"/>
  <c r="F9" i="1" s="1"/>
  <c r="F8" i="1" s="1"/>
  <c r="F7" i="1" s="1"/>
  <c r="E9" i="1"/>
  <c r="D9" i="1"/>
  <c r="D8" i="1" s="1"/>
  <c r="E8" i="1"/>
  <c r="E7" i="1" s="1"/>
  <c r="D7" i="1"/>
  <c r="F88" i="1" l="1"/>
  <c r="F152" i="1"/>
  <c r="F52" i="1"/>
  <c r="F97" i="1"/>
  <c r="F96" i="1" s="1"/>
  <c r="E96" i="1"/>
  <c r="E95" i="1" s="1"/>
  <c r="F95" i="1" s="1"/>
  <c r="D208" i="1"/>
  <c r="F23" i="1"/>
  <c r="F22" i="1" s="1"/>
  <c r="E22" i="1"/>
  <c r="E143" i="1"/>
  <c r="F43" i="1"/>
  <c r="E153" i="1"/>
  <c r="F153" i="1" s="1"/>
  <c r="F154" i="1"/>
  <c r="D162" i="1"/>
  <c r="E36" i="1"/>
  <c r="F36" i="1" s="1"/>
  <c r="E79" i="1"/>
  <c r="F79" i="1" s="1"/>
  <c r="E147" i="1"/>
  <c r="F147" i="1" s="1"/>
  <c r="E162" i="1"/>
  <c r="F162" i="1" s="1"/>
  <c r="F143" i="1" l="1"/>
  <c r="E142" i="1"/>
  <c r="F142" i="1" s="1"/>
  <c r="E32" i="1"/>
  <c r="E30" i="1" s="1"/>
  <c r="E51" i="1"/>
  <c r="F51" i="1" l="1"/>
  <c r="E50" i="1"/>
  <c r="F50" i="1" s="1"/>
  <c r="F30" i="1"/>
  <c r="F32" i="1" s="1"/>
  <c r="E208" i="1" l="1"/>
  <c r="F208" i="1" s="1"/>
</calcChain>
</file>

<file path=xl/sharedStrings.xml><?xml version="1.0" encoding="utf-8"?>
<sst xmlns="http://schemas.openxmlformats.org/spreadsheetml/2006/main" count="304" uniqueCount="224">
  <si>
    <t>Код целевой классификации</t>
  </si>
  <si>
    <t>Вид расходов</t>
  </si>
  <si>
    <t xml:space="preserve">Муниципальная программа «Обеспечение доступным и комфортным жильём населения Великосельского сельского поселения» </t>
  </si>
  <si>
    <t>05.0.00.00000</t>
  </si>
  <si>
    <t>Муниципальная целевая программа «Жилье молодым семьям в Великосельском сельском поселении»</t>
  </si>
  <si>
    <t>05.1.00.00000</t>
  </si>
  <si>
    <t>Предоставление молодым семьям социальных выплат на приобретение жилья или индивидуального жилищного строительства</t>
  </si>
  <si>
    <t>05.1.01.00000</t>
  </si>
  <si>
    <t>Социальное обеспечение и иные выплаты населению</t>
  </si>
  <si>
    <t>10.0.00.00000</t>
  </si>
  <si>
    <t>Муниципальная целевая программа  «По обеспечению первичной  пожарной безопасности на территории Великосельского сельского поселения Гаврилов-Ямского муниципального района »</t>
  </si>
  <si>
    <t>10.1.00.00000</t>
  </si>
  <si>
    <t>Обеспечение противопожарным оборудованием и совершенствование противопожарной защиты объектов социальной сферы;</t>
  </si>
  <si>
    <t>10.1.01.00000</t>
  </si>
  <si>
    <t>Мероприятия на реализацию муниципальной целевой программы «Обеспечение первичных мер пожарной безопасности на территории Великосельского сельского поселения »</t>
  </si>
  <si>
    <t>10.1.01.17130</t>
  </si>
  <si>
    <t>Закупка товаров, работ и услуг для государственных (муниципальных) нужд</t>
  </si>
  <si>
    <t xml:space="preserve"> </t>
  </si>
  <si>
    <t>Создание в целях пожаротушения условий для забора в любое время года воды из источников наружного водоснабжения, расположенных в сельских населённых пунктах и на прилегающих к ним территориях</t>
  </si>
  <si>
    <t>10.1.02.00000</t>
  </si>
  <si>
    <t>10.1.02.17130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</si>
  <si>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</si>
  <si>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</si>
  <si>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реализацию мероприятий в рамках молодежной политики</t>
  </si>
  <si>
    <t>Муниципальная программа «Обеспечение качественными коммунальными услугами населения Великосельского сельского поселения»</t>
  </si>
  <si>
    <t>14.0.00.00000</t>
  </si>
  <si>
    <t>Муниципальная целевая программа»Благоустройство Великосельского сельского поселения »</t>
  </si>
  <si>
    <t>14.1.00.00000</t>
  </si>
  <si>
    <t>Организации уличного освещения в поселении</t>
  </si>
  <si>
    <t>14.1.01.00000</t>
  </si>
  <si>
    <t>14.1.01.17250</t>
  </si>
  <si>
    <t>Организация благоустройства  территории поселения</t>
  </si>
  <si>
    <t>14.1.02.00000</t>
  </si>
  <si>
    <t>14.1.02.17250</t>
  </si>
  <si>
    <t>Содержание  мест  захоронения   на территории поселения</t>
  </si>
  <si>
    <t>14.1.03.00000</t>
  </si>
  <si>
    <t>14.1.03.17250</t>
  </si>
  <si>
    <t>Иные бюджетные ассигнования</t>
  </si>
  <si>
    <t xml:space="preserve">Муниципальная программа «Комплексное развитие транспортной инфраструктуры Великосельского сельского поселения»   </t>
  </si>
  <si>
    <t>24.0.00.00000</t>
  </si>
  <si>
    <t>24.1.00.00000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</si>
  <si>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движения.</t>
  </si>
  <si>
    <t>24.1.01.00000</t>
  </si>
  <si>
    <t>24.1.01.17260</t>
  </si>
  <si>
    <t>Межбюджетные трансферты на содержание межпоселенческих дорог</t>
  </si>
  <si>
    <t>24.1.01.10270</t>
  </si>
  <si>
    <t>Расходы на финансирование дорожного хозяйства за счет средств областного бюджета</t>
  </si>
  <si>
    <t>24.1.01.72440</t>
  </si>
  <si>
    <t>24.2.00.00000</t>
  </si>
  <si>
    <t>Обеспечение безопасности дорожного движения</t>
  </si>
  <si>
    <t>24.2.01.00000</t>
  </si>
  <si>
    <t>24.2.01.17670</t>
  </si>
  <si>
    <t xml:space="preserve">Муниципальная  программа « Создание условий для эффективного управления муниципальными финансами в Великосельском сельском поселении»          </t>
  </si>
  <si>
    <t>36.0.00.00000</t>
  </si>
  <si>
    <t>Ведомственная целевая программа «Управление финансами и создание условий для эффективного управления муниципальными финансами»</t>
  </si>
  <si>
    <t>36.1.00.00000</t>
  </si>
  <si>
    <t>Создание условий для повышения эффективности использования бюджетных ресурсов</t>
  </si>
  <si>
    <t>36.1.01.00000</t>
  </si>
  <si>
    <t>Выполнение других обязанностей органами местного самоуправления</t>
  </si>
  <si>
    <t>36.1.01.17390</t>
  </si>
  <si>
    <t>Обеспечение информационной, технической и консультационной поддержкой бюджетного процесса,  развитие и усовершенствование информационных систем управления муниципальными финансами.</t>
  </si>
  <si>
    <t>36.1.05.00000</t>
  </si>
  <si>
    <t>Расходы на оплату информационных услуг и техническую поддержку</t>
  </si>
  <si>
    <t>36.1.05.17190</t>
  </si>
  <si>
    <t>Расходы на типографские услуги, другие услуги средств массовой информации</t>
  </si>
  <si>
    <t>36.1.05.17090</t>
  </si>
  <si>
    <t>Межбюджетные трансферты</t>
  </si>
  <si>
    <t>36.2.00.00000</t>
  </si>
  <si>
    <t>Совершенствование системы управления муниципальным имуществом</t>
  </si>
  <si>
    <t>36.2.07.00000</t>
  </si>
  <si>
    <t>36.2.07.17070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</si>
  <si>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</si>
  <si>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36.2.07.17490</t>
  </si>
  <si>
    <t>Непрограммные расходы</t>
  </si>
  <si>
    <t>50.0.00.00000</t>
  </si>
  <si>
    <t>Содержание главы муниципального образования</t>
  </si>
  <si>
    <t>50.0.00.17310</t>
  </si>
  <si>
    <t>Содержание центрального аппарата</t>
  </si>
  <si>
    <t>50.0.00.17320</t>
  </si>
  <si>
    <t>Резервные фонды местных администраций</t>
  </si>
  <si>
    <t>50.0.00.17300</t>
  </si>
  <si>
    <t>Обеспечение деятельности подведомственных учреждений</t>
  </si>
  <si>
    <t>50.0.00.17380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</si>
  <si>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</si>
  <si>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</si>
  <si>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</si>
  <si>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</si>
  <si>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t xml:space="preserve">Расходы на реализацию муниципальной целевой программы «Благоустройство Великосельского сельского поселения  </t>
  </si>
  <si>
    <t xml:space="preserve">Расходы на реализацию муниципальной целевой программы «Благоустройство Великосельского сельского поселения </t>
  </si>
  <si>
    <t>Расходы на реализацию муниципальной целевой программы «Благоустройство Великосельского сельского поселения «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</si>
  <si>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 »</t>
  </si>
  <si>
    <t>Мероприятия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поселении»</t>
  </si>
  <si>
    <t>Мероприятия по управлению муниципальным имуществом Великосельского сельского поселения</t>
  </si>
  <si>
    <t xml:space="preserve">Муниципальная целевая программа «Повышение безопасности дорожного движения в Великосельском сельском поселении» </t>
  </si>
  <si>
    <t>04.0.00.00000</t>
  </si>
  <si>
    <t>Обеспечение доступности для инвалидов и других МГН получения муниципальных услуг.</t>
  </si>
  <si>
    <t>04.1.00.00000</t>
  </si>
  <si>
    <t>04.1.02.00000</t>
  </si>
  <si>
    <t>04.1.02.17120</t>
  </si>
  <si>
    <t>Прочие общегосударственные расходы в рамках непрограммных расходов бюджета.</t>
  </si>
  <si>
    <t>50.0.00.17290</t>
  </si>
  <si>
    <t>05.1.01.R4970</t>
  </si>
  <si>
    <t>Расходы на реализацию мероприятий по формированию современной городской среды</t>
  </si>
  <si>
    <t>Расходы на финансирование мероприятий по формированию современной городской среды за  счёт средств поселения</t>
  </si>
  <si>
    <t>24.1.01.12440</t>
  </si>
  <si>
    <t>% выполнения</t>
  </si>
  <si>
    <t>14.2.00.00000</t>
  </si>
  <si>
    <t>14.2.04.00000</t>
  </si>
  <si>
    <t>Субсидия на возмещение убытков, связанных с оказанием банных услуг по тарифам, не обеспечивающим возмещение издержек</t>
  </si>
  <si>
    <t>14.2.04.17040</t>
  </si>
  <si>
    <t>Мероприятия по содержанию муниципального жилищного фонда</t>
  </si>
  <si>
    <t>36.2.07.17280</t>
  </si>
  <si>
    <t>Доплата к пенсии за выслугу лет гражданам, замещающим должности муниципальной службы</t>
  </si>
  <si>
    <t>Расходы по обеспечению безопасности людей  на водных объектах,  охране их жизни и здоровья</t>
  </si>
  <si>
    <t>10.2.10.17650</t>
  </si>
  <si>
    <t>14.1.04.00000</t>
  </si>
  <si>
    <t>Улучшение санитарно-эпидемиологического состояния территории</t>
  </si>
  <si>
    <t>14.1.04.17251</t>
  </si>
  <si>
    <t>Расходы на  оборудование, ремонт и содержание мест(площадок) накопления твердых коммунальных отходов</t>
  </si>
  <si>
    <t>24.3.01.17230</t>
  </si>
  <si>
    <t>24.3.01.00000</t>
  </si>
  <si>
    <t>24.3.00.00000</t>
  </si>
  <si>
    <t>Муниципальная целевая программа «Инвентаризация и паспортизация муниципальных автомобильных дорог местного значения общего пользования Великосельского сельского поселения »</t>
  </si>
  <si>
    <t>Инвентаризация и паспортизация дорог местного значения общего пользования в границах населенных пунктов муниципального образования.</t>
  </si>
  <si>
    <t>50.0.00.17750</t>
  </si>
  <si>
    <t>Расходы на обеспечение казначейской системы исполнения бюджета</t>
  </si>
  <si>
    <t>06.0.00.00000</t>
  </si>
  <si>
    <t>Муниципальная целевая программа «Формирование современной городской среды Великосельского сельского поселения»</t>
  </si>
  <si>
    <t>06.1.00.00000</t>
  </si>
  <si>
    <t>Обеспечение  мероприятий по формированию современной городской среды</t>
  </si>
  <si>
    <t>06.1.01.00000</t>
  </si>
  <si>
    <t>06.1.01.15550</t>
  </si>
  <si>
    <t xml:space="preserve"> 06.1.F2.00000</t>
  </si>
  <si>
    <t>06.1.F2.55550</t>
  </si>
  <si>
    <t>Расходы в области физической культуры и спорта</t>
  </si>
  <si>
    <t>13.1.01.17480</t>
  </si>
  <si>
    <t>Создание условий для спортивно-массовой работы с насалением</t>
  </si>
  <si>
    <t>13.1.01.00000</t>
  </si>
  <si>
    <t>Муниципальная целевая программа « Развитие физической культуры и спорта в Великосельском сельском поселении»</t>
  </si>
  <si>
    <t>13.1.00.00000</t>
  </si>
  <si>
    <t>Муниципальная программа « Развитие физической культуры и спорта в Великосельском сельском поселении»</t>
  </si>
  <si>
    <t>13.0.00.00000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</si>
  <si>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</si>
  <si>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</si>
  <si>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</si>
  <si>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15.1.01.12880</t>
  </si>
  <si>
    <t>Обеспечение сельского населения социально-значимыми потребительскими товарами</t>
  </si>
  <si>
    <t>15.1.01.00000</t>
  </si>
  <si>
    <t>Муниципальная программа «Экономическое развитие и инновационная экономика  Великосельского сельского поселения»</t>
  </si>
  <si>
    <t>15.1.00.00000</t>
  </si>
  <si>
    <t>15.0.00.00000</t>
  </si>
  <si>
    <t>50.0.00.17790</t>
  </si>
  <si>
    <t>02.1.01.17470</t>
  </si>
  <si>
    <t>Создание условий для патриотического воспитания молодежи и роста ее социально-общественной активности</t>
  </si>
  <si>
    <t>02.1.01.00000</t>
  </si>
  <si>
    <t>Муниципальная целевая программа « Молодежная политика Великосельского сельского поселения»</t>
  </si>
  <si>
    <t>02.1.00.00000</t>
  </si>
  <si>
    <t>Муниципальная программа « Молодежная политика Великосельского сельского поселения»</t>
  </si>
  <si>
    <t>02.0.00.00000</t>
  </si>
  <si>
    <t>Расходы на реализацию муниципальной целевой программы «Благоустройство Великосельского сельского поселения (Реализация мероприятий инициативного бюджетирования средства поселения)</t>
  </si>
  <si>
    <t>14.1.02.15350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</si>
  <si>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</si>
  <si>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14.1.02.75350</t>
  </si>
  <si>
    <t>14.1.02.70410</t>
  </si>
  <si>
    <t>24.1.01.17350</t>
  </si>
  <si>
    <t>24.1.01.77350</t>
  </si>
  <si>
    <t>50.0.00.17351</t>
  </si>
  <si>
    <t>50.0.00.17680</t>
  </si>
  <si>
    <t>Расходы на выполнение других обязательств государства</t>
  </si>
  <si>
    <t>Выполнение других обязательств государства</t>
  </si>
  <si>
    <t>Расходы на реализацию мероприятий по обустройству и восстановлению воинских захоронений и военно-мемориальных объектов (средства поселения)</t>
  </si>
  <si>
    <t>14.1.03.16420</t>
  </si>
  <si>
    <t>Расходы на реализацию мероприятий по обустройству и восстановлению воинских захоронений и военно-мемориальных объектов (областные средства)</t>
  </si>
  <si>
    <t>14.1.03.76420</t>
  </si>
  <si>
    <t>Иные межбюджетные трансферты</t>
  </si>
  <si>
    <t>50.0.00.17751</t>
  </si>
  <si>
    <t>50.0.00.17752</t>
  </si>
  <si>
    <t>50.0.00.17753</t>
  </si>
  <si>
    <t>Расходы на осуществление внутреннего муниципального финансового контроля</t>
  </si>
  <si>
    <t>Расходы на осуществление муниципального жилищного контроля</t>
  </si>
  <si>
    <t>Расходы на осуществление муниципального контроля в сфере благоустройства</t>
  </si>
  <si>
    <t>Мероприятия по проведению выборов депутатов муниципальных образований</t>
  </si>
  <si>
    <t>50.0.00.17780</t>
  </si>
  <si>
    <t>24.1.01.74300</t>
  </si>
  <si>
    <t>Приведение в нормативное состояние грунтовых дорог местного значения</t>
  </si>
  <si>
    <t>Поощрение муниципальных управленческих команд Ярославской области за достижение плановых значений показателей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</si>
  <si>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</si>
  <si>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Оказание финансовой помощи поселениям на обустройство противопожарных водоемов</t>
  </si>
  <si>
    <t xml:space="preserve">Ведомственная структура расходов бюджета Великосельского сельского поселения за  9 месяцев 2025 года </t>
  </si>
  <si>
    <t>2025 год                    (рубл.)       уточненный план</t>
  </si>
  <si>
    <t>2025 год  (рубл.)  исполнено фактически</t>
  </si>
  <si>
    <t xml:space="preserve">Муниципальная  программа «Доступная среда»  </t>
  </si>
  <si>
    <t xml:space="preserve">Муниципальная целевая программа «Доступная среда»  </t>
  </si>
  <si>
    <r>
      <t xml:space="preserve">Мероприятия на реализацию муниципальной целевой программы </t>
    </r>
    <r>
      <rPr>
        <sz val="10"/>
        <color indexed="8"/>
        <rFont val="Times New Roman"/>
        <family val="1"/>
        <charset val="204"/>
      </rPr>
      <t>«Доступная среда»  на 2018-2020 годы</t>
    </r>
  </si>
  <si>
    <t>Субсидия на реализацию мероприятий подпрограммы «Государственная поддержка молодых семей Ярославской области в приобретении (строительстве) жилья</t>
  </si>
  <si>
    <t>Муниципальная  программа «Современная городская среда в Великосельском сельском поселении»</t>
  </si>
  <si>
    <r>
      <t>Муниципальная программа "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Защита населения и территории Великосельского сельского поселения от чрезвычайных ситуаций, обеспечение пожарной безопасности  и безопасности людей на водных объектах "</t>
    </r>
  </si>
  <si>
    <t>10.1.02.10215</t>
  </si>
  <si>
    <t>Мероприятия по обеспечению безопасности людей  на водных объектах</t>
  </si>
  <si>
    <t>10.2.00.00000</t>
  </si>
  <si>
    <t>Создание условий для обеспечения безопасности людей на водных объектах, пропаганда безопасного поведения людей на водоёмах.</t>
  </si>
  <si>
    <t>10.2.10.00000</t>
  </si>
  <si>
    <t>Оказание финансовой помощи поселениям на организацию освщенеия улиц и повышение качества наружного освещения</t>
  </si>
  <si>
    <t>14.1.01.10214</t>
  </si>
  <si>
    <t>Межбюджетные трансферты (Расходы на реализацию муниципальной целевой программы «Благоустройство Великосельского сельского поселения»(благоустройство дворовых территорий и территорий для выгула животных))</t>
  </si>
  <si>
    <t>Иные межбюджетные трансферты (Закупка товаров, работ и услуг для государственных (муниципальных) нужд)</t>
  </si>
  <si>
    <t>Межбюджетные трансферты (Расходы на  реализацию мероприятий по борьбе с борщевиком Сосновского)</t>
  </si>
  <si>
    <t>14.1.04.71810</t>
  </si>
  <si>
    <t>Мероприятия по поддержке жилищного хозяйства</t>
  </si>
  <si>
    <t>Устойчивое функционирование бани в с.Великое в  целях улучшения качества предоставляемых услуг</t>
  </si>
  <si>
    <t>Муниципальная целевая программа «Поддержка потребительского рынка в Великосельском сельском поселении»</t>
  </si>
  <si>
    <t>Расходы на финансирование дорожного хозяйства за счет средств поселения</t>
  </si>
  <si>
    <t xml:space="preserve"> Расходы на приведение в нормативное состояние автомобильных дорог местного значения, обеспечивающих подъезды к объектам социального назначения</t>
  </si>
  <si>
    <r>
      <t xml:space="preserve">Расходы на реализацию муниципальной целевой программы </t>
    </r>
    <r>
      <rPr>
        <sz val="10"/>
        <color indexed="8"/>
        <rFont val="Times New Roman"/>
        <family val="1"/>
        <charset val="204"/>
      </rPr>
      <t>«Повышение безопасности дорожного движения в Великосельском сельском поселении»</t>
    </r>
  </si>
  <si>
    <r>
      <t xml:space="preserve">Мероприятия на реализацию муниципальной целевой программы </t>
    </r>
    <r>
      <rPr>
        <sz val="10"/>
        <color indexed="8"/>
        <rFont val="Times New Roman"/>
        <family val="1"/>
        <charset val="204"/>
      </rPr>
      <t>«Инвентаризация и паспортизация муниципальных автомобильных дорог местного значения общего пользования Великосельского сельского поселения »</t>
    </r>
  </si>
  <si>
    <t>50.0.00.11050</t>
  </si>
  <si>
    <t xml:space="preserve">Расходы на выплату персоналу государственных (муниципальных) органов </t>
  </si>
  <si>
    <t>50.0.00.17240</t>
  </si>
  <si>
    <t>Расходы на содержание руководителя контрольно-счётной палаты</t>
  </si>
  <si>
    <r>
      <t xml:space="preserve">Расходы на </t>
    </r>
    <r>
      <rPr>
        <sz val="10"/>
        <color indexed="8"/>
        <rFont val="Times New Roman"/>
        <family val="1"/>
        <charset val="204"/>
      </rPr>
      <t xml:space="preserve"> обеспечение жителей поселения услугами организаций культуры</t>
    </r>
  </si>
  <si>
    <r>
      <t xml:space="preserve">Расходы на </t>
    </r>
    <r>
      <rPr>
        <i/>
        <sz val="10"/>
        <color indexed="8"/>
        <rFont val="Times New Roman"/>
        <family val="1"/>
        <charset val="204"/>
      </rPr>
      <t xml:space="preserve"> обеспечение жителей поселения услугами организаций культуры</t>
    </r>
  </si>
  <si>
    <t>50.0.00.55490</t>
  </si>
  <si>
    <t>Код ГРБС, Наименование главного распорядителя бюджетных средств;                                                        857, Администрация Великосельского сельского поселения</t>
  </si>
  <si>
    <t>Приложение 5 к  Решению Муниципального Совета Гаврилов-Ямского Муниципального округа      от 11.12.2025 г. №  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</si>
</sst>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00206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wrapText="1"/>
    </xf>
    <xf numFmtId="0" fontId="1" fillId="2" borderId="0" xfId="0" applyFont="1" applyFill="1"/>
    <xf numFmtId="0" fontId="0" fillId="2" borderId="0" xfId="0" applyFill="1"/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1" fillId="2" borderId="13" xfId="0" applyNumberFormat="1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2" fontId="8" fillId="2" borderId="3" xfId="2" applyNumberFormat="1" applyFont="1" applyFill="1" applyBorder="1" applyAlignment="1">
      <alignment wrapText="1"/>
    </xf>
    <xf numFmtId="2" fontId="8" fillId="2" borderId="10" xfId="0" applyNumberFormat="1" applyFont="1" applyFill="1" applyBorder="1" applyAlignment="1">
      <alignment horizontal="center" wrapText="1"/>
    </xf>
    <xf numFmtId="2" fontId="8" fillId="2" borderId="15" xfId="0" applyNumberFormat="1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wrapText="1"/>
    </xf>
    <xf numFmtId="0" fontId="10" fillId="2" borderId="3" xfId="0" applyFont="1" applyFill="1" applyBorder="1" applyAlignment="1">
      <alignment horizontal="center"/>
    </xf>
    <xf numFmtId="0" fontId="8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left" vertical="center" wrapText="1"/>
    </xf>
    <xf numFmtId="2" fontId="12" fillId="2" borderId="3" xfId="2" applyNumberFormat="1" applyFont="1" applyFill="1" applyBorder="1" applyAlignment="1">
      <alignment wrapText="1"/>
    </xf>
    <xf numFmtId="0" fontId="8" fillId="2" borderId="15" xfId="0" applyNumberFormat="1" applyFont="1" applyFill="1" applyBorder="1" applyAlignment="1">
      <alignment horizontal="center" wrapText="1"/>
    </xf>
    <xf numFmtId="0" fontId="9" fillId="2" borderId="3" xfId="0" applyFont="1" applyFill="1" applyBorder="1"/>
    <xf numFmtId="0" fontId="9" fillId="2" borderId="3" xfId="0" applyFont="1" applyFill="1" applyBorder="1" applyAlignment="1">
      <alignment horizontal="center"/>
    </xf>
    <xf numFmtId="2" fontId="8" fillId="2" borderId="10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9" fillId="2" borderId="3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center"/>
    </xf>
    <xf numFmtId="0" fontId="8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 wrapText="1"/>
    </xf>
    <xf numFmtId="0" fontId="8" fillId="2" borderId="15" xfId="0" applyNumberFormat="1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43" fontId="8" fillId="2" borderId="3" xfId="2" applyNumberFormat="1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 wrapText="1"/>
    </xf>
    <xf numFmtId="43" fontId="8" fillId="2" borderId="15" xfId="0" applyNumberFormat="1" applyFont="1" applyFill="1" applyBorder="1" applyAlignment="1">
      <alignment horizontal="center"/>
    </xf>
    <xf numFmtId="0" fontId="9" fillId="2" borderId="3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43" fontId="8" fillId="2" borderId="3" xfId="2" applyNumberFormat="1" applyFont="1" applyFill="1" applyBorder="1" applyAlignment="1">
      <alignment horizontal="right"/>
    </xf>
    <xf numFmtId="0" fontId="8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center"/>
    </xf>
    <xf numFmtId="2" fontId="8" fillId="2" borderId="3" xfId="2" applyNumberFormat="1" applyFont="1" applyFill="1" applyBorder="1" applyAlignment="1">
      <alignment horizontal="right"/>
    </xf>
    <xf numFmtId="0" fontId="10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/>
    </xf>
    <xf numFmtId="0" fontId="9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wrapText="1"/>
    </xf>
    <xf numFmtId="0" fontId="10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2" fontId="8" fillId="2" borderId="8" xfId="0" applyNumberFormat="1" applyFont="1" applyFill="1" applyBorder="1" applyAlignment="1">
      <alignment horizontal="center"/>
    </xf>
    <xf numFmtId="2" fontId="8" fillId="2" borderId="6" xfId="0" applyNumberFormat="1" applyFont="1" applyFill="1" applyBorder="1" applyAlignment="1">
      <alignment horizontal="center"/>
    </xf>
    <xf numFmtId="164" fontId="8" fillId="2" borderId="16" xfId="0" applyNumberFormat="1" applyFont="1" applyFill="1" applyBorder="1" applyAlignment="1">
      <alignment horizontal="center"/>
    </xf>
    <xf numFmtId="2" fontId="8" fillId="2" borderId="3" xfId="0" applyNumberFormat="1" applyFont="1" applyFill="1" applyBorder="1" applyAlignment="1">
      <alignment horizontal="center"/>
    </xf>
    <xf numFmtId="164" fontId="8" fillId="2" borderId="3" xfId="0" applyNumberFormat="1" applyFont="1" applyFill="1" applyBorder="1" applyAlignment="1">
      <alignment horizontal="center"/>
    </xf>
    <xf numFmtId="2" fontId="8" fillId="2" borderId="11" xfId="0" applyNumberFormat="1" applyFont="1" applyFill="1" applyBorder="1" applyAlignment="1">
      <alignment horizontal="center"/>
    </xf>
    <xf numFmtId="0" fontId="16" fillId="2" borderId="3" xfId="0" applyFont="1" applyFill="1" applyBorder="1" applyAlignment="1">
      <alignment wrapText="1"/>
    </xf>
    <xf numFmtId="0" fontId="10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justify" wrapText="1"/>
    </xf>
    <xf numFmtId="0" fontId="11" fillId="2" borderId="3" xfId="0" applyFont="1" applyFill="1" applyBorder="1" applyAlignment="1">
      <alignment horizontal="justify" wrapText="1"/>
    </xf>
    <xf numFmtId="0" fontId="9" fillId="2" borderId="3" xfId="0" applyFont="1" applyFill="1" applyBorder="1" applyAlignment="1">
      <alignment vertical="center"/>
    </xf>
    <xf numFmtId="43" fontId="8" fillId="2" borderId="3" xfId="2" applyNumberFormat="1" applyFont="1" applyFill="1" applyBorder="1" applyAlignment="1">
      <alignment horizontal="center"/>
    </xf>
    <xf numFmtId="2" fontId="8" fillId="2" borderId="3" xfId="0" applyNumberFormat="1" applyFont="1" applyFill="1" applyBorder="1" applyAlignment="1"/>
    <xf numFmtId="164" fontId="8" fillId="2" borderId="3" xfId="0" applyNumberFormat="1" applyFont="1" applyFill="1" applyBorder="1" applyAlignment="1"/>
    <xf numFmtId="164" fontId="8" fillId="2" borderId="18" xfId="0" applyNumberFormat="1" applyFont="1" applyFill="1" applyBorder="1" applyAlignment="1">
      <alignment horizontal="center"/>
    </xf>
    <xf numFmtId="43" fontId="8" fillId="2" borderId="3" xfId="2" applyFont="1" applyFill="1" applyBorder="1" applyAlignment="1">
      <alignment horizontal="right"/>
    </xf>
    <xf numFmtId="2" fontId="8" fillId="2" borderId="2" xfId="0" applyNumberFormat="1" applyFont="1" applyFill="1" applyBorder="1" applyAlignment="1">
      <alignment horizontal="center"/>
    </xf>
    <xf numFmtId="43" fontId="8" fillId="2" borderId="0" xfId="2" applyFont="1" applyFill="1" applyBorder="1" applyAlignment="1">
      <alignment horizontal="right"/>
    </xf>
    <xf numFmtId="2" fontId="8" fillId="2" borderId="3" xfId="2" applyNumberFormat="1" applyFont="1" applyFill="1" applyBorder="1" applyAlignment="1">
      <alignment horizontal="center"/>
    </xf>
    <xf numFmtId="43" fontId="8" fillId="2" borderId="4" xfId="2" applyFont="1" applyFill="1" applyBorder="1" applyAlignment="1">
      <alignment horizontal="right"/>
    </xf>
    <xf numFmtId="164" fontId="8" fillId="2" borderId="7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vertical="justify"/>
    </xf>
    <xf numFmtId="0" fontId="11" fillId="2" borderId="3" xfId="0" applyFont="1" applyFill="1" applyBorder="1" applyAlignment="1">
      <alignment vertical="justify"/>
    </xf>
    <xf numFmtId="0" fontId="10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43" fontId="8" fillId="2" borderId="2" xfId="2" applyNumberFormat="1" applyFont="1" applyFill="1" applyBorder="1" applyAlignment="1">
      <alignment horizontal="right"/>
    </xf>
    <xf numFmtId="0" fontId="17" fillId="2" borderId="3" xfId="0" applyFont="1" applyFill="1" applyBorder="1" applyAlignment="1">
      <alignment horizontal="center" vertical="center"/>
    </xf>
    <xf numFmtId="43" fontId="18" fillId="2" borderId="3" xfId="2" applyNumberFormat="1" applyFont="1" applyFill="1" applyBorder="1" applyAlignment="1">
      <alignment horizontal="right"/>
    </xf>
    <xf numFmtId="2" fontId="8" fillId="2" borderId="19" xfId="0" applyNumberFormat="1" applyFont="1" applyFill="1" applyBorder="1" applyAlignment="1">
      <alignment horizontal="center"/>
    </xf>
    <xf numFmtId="2" fontId="8" fillId="2" borderId="9" xfId="0" applyNumberFormat="1" applyFont="1" applyFill="1" applyBorder="1" applyAlignment="1">
      <alignment horizontal="center"/>
    </xf>
    <xf numFmtId="43" fontId="8" fillId="2" borderId="7" xfId="2" applyNumberFormat="1" applyFont="1" applyFill="1" applyBorder="1" applyAlignment="1">
      <alignment horizontal="right"/>
    </xf>
    <xf numFmtId="43" fontId="8" fillId="2" borderId="3" xfId="2" applyFont="1" applyFill="1" applyBorder="1" applyAlignment="1"/>
    <xf numFmtId="0" fontId="19" fillId="2" borderId="3" xfId="0" applyFont="1" applyFill="1" applyBorder="1" applyAlignment="1">
      <alignment vertical="center" wrapText="1"/>
    </xf>
    <xf numFmtId="4" fontId="8" fillId="2" borderId="3" xfId="0" applyNumberFormat="1" applyFont="1" applyFill="1" applyBorder="1" applyAlignment="1">
      <alignment horizontal="center"/>
    </xf>
    <xf numFmtId="0" fontId="8" fillId="2" borderId="3" xfId="0" applyFont="1" applyFill="1" applyBorder="1" applyAlignment="1"/>
    <xf numFmtId="164" fontId="8" fillId="2" borderId="5" xfId="0" applyNumberFormat="1" applyFont="1" applyFill="1" applyBorder="1" applyAlignment="1">
      <alignment horizontal="center"/>
    </xf>
    <xf numFmtId="164" fontId="8" fillId="2" borderId="2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43" fontId="8" fillId="2" borderId="5" xfId="2" applyNumberFormat="1" applyFont="1" applyFill="1" applyBorder="1" applyAlignment="1">
      <alignment horizontal="center"/>
    </xf>
    <xf numFmtId="43" fontId="8" fillId="2" borderId="2" xfId="2" applyNumberFormat="1" applyFont="1" applyFill="1" applyBorder="1" applyAlignment="1">
      <alignment horizontal="center"/>
    </xf>
    <xf numFmtId="164" fontId="8" fillId="2" borderId="17" xfId="0" applyNumberFormat="1" applyFont="1" applyFill="1" applyBorder="1" applyAlignment="1">
      <alignment horizontal="center"/>
    </xf>
    <xf numFmtId="164" fontId="8" fillId="2" borderId="18" xfId="0" applyNumberFormat="1" applyFont="1" applyFill="1" applyBorder="1" applyAlignment="1">
      <alignment horizontal="center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vertical="center"/>
    </xf>
    <xf numFmtId="43" fontId="8" fillId="2" borderId="3" xfId="2" applyNumberFormat="1" applyFont="1" applyFill="1" applyBorder="1" applyAlignment="1">
      <alignment horizontal="right"/>
    </xf>
    <xf numFmtId="2" fontId="8" fillId="2" borderId="6" xfId="0" applyNumberFormat="1" applyFont="1" applyFill="1" applyBorder="1" applyAlignment="1">
      <alignment horizontal="center"/>
    </xf>
    <xf numFmtId="2" fontId="8" fillId="2" borderId="11" xfId="0" applyNumberFormat="1" applyFont="1" applyFill="1" applyBorder="1" applyAlignment="1">
      <alignment horizontal="center"/>
    </xf>
    <xf numFmtId="164" fontId="8" fillId="2" borderId="16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2" fontId="8" fillId="2" borderId="12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/>
    </xf>
    <xf numFmtId="0" fontId="11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/>
    </xf>
    <xf numFmtId="43" fontId="8" fillId="2" borderId="3" xfId="2" applyNumberFormat="1" applyFont="1" applyFill="1" applyBorder="1" applyAlignment="1">
      <alignment horizontal="center"/>
    </xf>
    <xf numFmtId="2" fontId="8" fillId="2" borderId="3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left" vertical="center" wrapText="1"/>
    </xf>
    <xf numFmtId="2" fontId="8" fillId="2" borderId="5" xfId="0" applyNumberFormat="1" applyFont="1" applyFill="1" applyBorder="1" applyAlignment="1">
      <alignment horizontal="center"/>
    </xf>
    <xf numFmtId="2" fontId="8" fillId="2" borderId="2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 shrinkToFit="1"/>
    </xf>
    <xf numFmtId="0" fontId="9" fillId="2" borderId="3" xfId="0" applyFont="1" applyFill="1" applyBorder="1" applyAlignment="1">
      <alignment vertical="center" wrapText="1"/>
    </xf>
    <xf numFmtId="2" fontId="8" fillId="2" borderId="10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8"/>
  <sheetViews>
    <sheetView tabSelected="1" workbookViewId="0">
      <selection activeCell="L6" sqref="L6"/>
    </sheetView>
  </sheetViews>
  <sheetFormatPr defaultRowHeight="14.4" x14ac:dyDescent="0.3"/>
  <cols>
    <col min="1" max="1" width="54.88671875" customWidth="1"/>
    <col min="2" max="2" width="15.109375" customWidth="1"/>
    <col min="3" max="3" width="8.109375" customWidth="1"/>
    <col min="4" max="4" width="17.109375" customWidth="1"/>
    <col min="5" max="5" width="16.33203125" customWidth="1"/>
    <col min="6" max="6" width="10.5546875" customWidth="1"/>
  </cols>
  <sheetData>
    <row r="1" spans="1:11" ht="15.6" customHeight="1" x14ac:dyDescent="0.3">
      <c r="A1" s="2"/>
      <c r="B1" s="2"/>
      <c r="C1" s="120" t="s">
        <v>223</v>
      </c>
      <c r="D1" s="120"/>
      <c r="E1" s="120"/>
      <c r="F1" s="120"/>
    </row>
    <row r="2" spans="1:11" ht="43.2" customHeight="1" x14ac:dyDescent="0.3">
      <c r="A2" s="3"/>
      <c r="B2" s="3"/>
      <c r="C2" s="120"/>
      <c r="D2" s="120"/>
      <c r="E2" s="120"/>
      <c r="F2" s="120"/>
    </row>
    <row r="3" spans="1:11" ht="15.6" customHeight="1" x14ac:dyDescent="0.3">
      <c r="A3" s="2"/>
      <c r="B3" s="2"/>
      <c r="C3" s="120"/>
      <c r="D3" s="120"/>
      <c r="E3" s="120"/>
      <c r="F3" s="120"/>
    </row>
    <row r="4" spans="1:11" ht="15.6" customHeight="1" x14ac:dyDescent="0.3">
      <c r="A4" s="4"/>
      <c r="B4" s="4"/>
      <c r="C4" s="120"/>
      <c r="D4" s="120"/>
      <c r="E4" s="120"/>
      <c r="F4" s="120"/>
    </row>
    <row r="5" spans="1:11" ht="60.75" customHeight="1" thickBot="1" x14ac:dyDescent="0.35">
      <c r="A5" s="121" t="s">
        <v>188</v>
      </c>
      <c r="B5" s="121"/>
      <c r="C5" s="121"/>
      <c r="D5" s="121"/>
      <c r="E5" s="5"/>
      <c r="F5" s="5"/>
      <c r="G5" s="5"/>
      <c r="H5" s="1"/>
      <c r="I5" s="1"/>
      <c r="J5" s="1"/>
      <c r="K5" s="1"/>
    </row>
    <row r="6" spans="1:11" ht="60.75" customHeight="1" x14ac:dyDescent="0.3">
      <c r="A6" s="6" t="s">
        <v>222</v>
      </c>
      <c r="B6" s="6" t="s">
        <v>0</v>
      </c>
      <c r="C6" s="6" t="s">
        <v>1</v>
      </c>
      <c r="D6" s="6" t="s">
        <v>189</v>
      </c>
      <c r="E6" s="8" t="s">
        <v>190</v>
      </c>
      <c r="F6" s="9" t="s">
        <v>105</v>
      </c>
      <c r="G6" s="5"/>
      <c r="H6" s="1"/>
      <c r="I6" s="1"/>
      <c r="J6" s="1"/>
      <c r="K6" s="1"/>
    </row>
    <row r="7" spans="1:11" ht="25.2" customHeight="1" x14ac:dyDescent="0.3">
      <c r="A7" s="10" t="s">
        <v>157</v>
      </c>
      <c r="B7" s="11" t="s">
        <v>158</v>
      </c>
      <c r="C7" s="12"/>
      <c r="D7" s="13">
        <f>D11</f>
        <v>0</v>
      </c>
      <c r="E7" s="14">
        <f t="shared" ref="E7:F9" si="0">E8</f>
        <v>0</v>
      </c>
      <c r="F7" s="22" t="e">
        <f t="shared" si="0"/>
        <v>#DIV/0!</v>
      </c>
      <c r="G7" s="5"/>
      <c r="H7" s="1"/>
      <c r="I7" s="1"/>
      <c r="J7" s="1"/>
      <c r="K7" s="1"/>
    </row>
    <row r="8" spans="1:11" ht="26.4" x14ac:dyDescent="0.3">
      <c r="A8" s="16" t="s">
        <v>155</v>
      </c>
      <c r="B8" s="11" t="s">
        <v>156</v>
      </c>
      <c r="C8" s="12"/>
      <c r="D8" s="13">
        <f>SUM(D9)</f>
        <v>0</v>
      </c>
      <c r="E8" s="14">
        <f t="shared" si="0"/>
        <v>0</v>
      </c>
      <c r="F8" s="15" t="e">
        <f t="shared" si="0"/>
        <v>#DIV/0!</v>
      </c>
      <c r="G8" s="5"/>
      <c r="H8" s="1"/>
      <c r="I8" s="1"/>
      <c r="J8" s="1"/>
      <c r="K8" s="1"/>
    </row>
    <row r="9" spans="1:11" ht="27" x14ac:dyDescent="0.3">
      <c r="A9" s="17" t="s">
        <v>153</v>
      </c>
      <c r="B9" s="18" t="s">
        <v>154</v>
      </c>
      <c r="C9" s="12"/>
      <c r="D9" s="13">
        <f>SUM(D10)</f>
        <v>0</v>
      </c>
      <c r="E9" s="14">
        <f t="shared" si="0"/>
        <v>0</v>
      </c>
      <c r="F9" s="15" t="e">
        <f t="shared" si="0"/>
        <v>#DIV/0!</v>
      </c>
      <c r="G9" s="5"/>
      <c r="H9" s="1"/>
      <c r="I9" s="1"/>
      <c r="J9" s="1"/>
      <c r="K9" s="1"/>
    </row>
    <row r="10" spans="1:11" ht="26.4" x14ac:dyDescent="0.3">
      <c r="A10" s="19" t="s">
        <v>23</v>
      </c>
      <c r="B10" s="18" t="s">
        <v>152</v>
      </c>
      <c r="C10" s="12"/>
      <c r="D10" s="13">
        <v>0</v>
      </c>
      <c r="E10" s="14">
        <v>0</v>
      </c>
      <c r="F10" s="15" t="e">
        <f>F11</f>
        <v>#DIV/0!</v>
      </c>
      <c r="G10" s="5"/>
      <c r="H10" s="1"/>
      <c r="I10" s="1"/>
      <c r="J10" s="1"/>
      <c r="K10" s="1"/>
    </row>
    <row r="11" spans="1:11" ht="26.4" x14ac:dyDescent="0.3">
      <c r="A11" s="20" t="s">
        <v>16</v>
      </c>
      <c r="B11" s="12"/>
      <c r="C11" s="12">
        <v>200</v>
      </c>
      <c r="D11" s="21">
        <v>0</v>
      </c>
      <c r="E11" s="14">
        <v>0</v>
      </c>
      <c r="F11" s="22" t="e">
        <f>E16/D16*100</f>
        <v>#DIV/0!</v>
      </c>
      <c r="G11" s="5"/>
      <c r="H11" s="1"/>
      <c r="I11" s="1"/>
      <c r="J11" s="1"/>
      <c r="K11" s="1"/>
    </row>
    <row r="12" spans="1:11" x14ac:dyDescent="0.3">
      <c r="A12" s="23" t="s">
        <v>191</v>
      </c>
      <c r="B12" s="24" t="s">
        <v>94</v>
      </c>
      <c r="C12" s="12"/>
      <c r="D12" s="13">
        <f>SUM(D13)</f>
        <v>0</v>
      </c>
      <c r="E12" s="25">
        <f>E16</f>
        <v>0</v>
      </c>
      <c r="F12" s="26" t="e">
        <f>F16</f>
        <v>#DIV/0!</v>
      </c>
      <c r="G12" s="5"/>
      <c r="H12" s="1"/>
      <c r="I12" s="1"/>
      <c r="J12" s="1"/>
      <c r="K12" s="1"/>
    </row>
    <row r="13" spans="1:11" x14ac:dyDescent="0.3">
      <c r="A13" s="27" t="s">
        <v>192</v>
      </c>
      <c r="B13" s="28" t="s">
        <v>96</v>
      </c>
      <c r="C13" s="12"/>
      <c r="D13" s="13">
        <f>SUM(D14)</f>
        <v>0</v>
      </c>
      <c r="E13" s="25">
        <f>SUM(E14)</f>
        <v>0</v>
      </c>
      <c r="F13" s="26" t="e">
        <f>F14</f>
        <v>#DIV/0!</v>
      </c>
      <c r="G13" s="5"/>
      <c r="H13" s="1"/>
      <c r="I13" s="1"/>
      <c r="J13" s="1"/>
      <c r="K13" s="1"/>
    </row>
    <row r="14" spans="1:11" ht="31.2" customHeight="1" x14ac:dyDescent="0.3">
      <c r="A14" s="29" t="s">
        <v>95</v>
      </c>
      <c r="B14" s="28" t="s">
        <v>97</v>
      </c>
      <c r="C14" s="12"/>
      <c r="D14" s="13">
        <f>SUM(D15)</f>
        <v>0</v>
      </c>
      <c r="E14" s="25">
        <f>SUM(E15)</f>
        <v>0</v>
      </c>
      <c r="F14" s="26" t="e">
        <f>F15</f>
        <v>#DIV/0!</v>
      </c>
      <c r="G14" s="5"/>
      <c r="H14" s="1"/>
      <c r="I14" s="1"/>
      <c r="J14" s="1"/>
      <c r="K14" s="1"/>
    </row>
    <row r="15" spans="1:11" ht="27" x14ac:dyDescent="0.3">
      <c r="A15" s="17" t="s">
        <v>193</v>
      </c>
      <c r="B15" s="28" t="s">
        <v>98</v>
      </c>
      <c r="C15" s="12"/>
      <c r="D15" s="13">
        <f>SUM(D16)</f>
        <v>0</v>
      </c>
      <c r="E15" s="25">
        <f>SUM(E16)</f>
        <v>0</v>
      </c>
      <c r="F15" s="26" t="e">
        <f>F16</f>
        <v>#DIV/0!</v>
      </c>
      <c r="G15" s="5"/>
      <c r="H15" s="1"/>
      <c r="I15" s="1"/>
      <c r="J15" s="1"/>
      <c r="K15" s="1"/>
    </row>
    <row r="16" spans="1:11" ht="27" x14ac:dyDescent="0.3">
      <c r="A16" s="30" t="s">
        <v>16</v>
      </c>
      <c r="B16" s="23"/>
      <c r="C16" s="31">
        <v>200</v>
      </c>
      <c r="D16" s="13">
        <v>0</v>
      </c>
      <c r="E16" s="25">
        <v>0</v>
      </c>
      <c r="F16" s="32" t="e">
        <f>E16/D16*100</f>
        <v>#DIV/0!</v>
      </c>
      <c r="G16" s="5"/>
      <c r="H16" s="1"/>
      <c r="I16" s="1"/>
      <c r="J16" s="1"/>
      <c r="K16" s="1"/>
    </row>
    <row r="17" spans="1:11" ht="39.6" x14ac:dyDescent="0.3">
      <c r="A17" s="16" t="s">
        <v>2</v>
      </c>
      <c r="B17" s="33" t="s">
        <v>3</v>
      </c>
      <c r="C17" s="34"/>
      <c r="D17" s="35">
        <f>SUM(D18)</f>
        <v>0</v>
      </c>
      <c r="E17" s="25">
        <f>E21</f>
        <v>0</v>
      </c>
      <c r="F17" s="26">
        <f>F21</f>
        <v>0</v>
      </c>
      <c r="G17" s="5"/>
      <c r="H17" s="1"/>
      <c r="I17" s="1"/>
      <c r="J17" s="1"/>
      <c r="K17" s="1"/>
    </row>
    <row r="18" spans="1:11" ht="26.4" x14ac:dyDescent="0.3">
      <c r="A18" s="36" t="s">
        <v>4</v>
      </c>
      <c r="B18" s="33" t="s">
        <v>5</v>
      </c>
      <c r="C18" s="34"/>
      <c r="D18" s="35">
        <f>SUM(D19)</f>
        <v>0</v>
      </c>
      <c r="E18" s="25">
        <f>E21</f>
        <v>0</v>
      </c>
      <c r="F18" s="26">
        <f>F21</f>
        <v>0</v>
      </c>
      <c r="G18" s="5"/>
      <c r="H18" s="1"/>
      <c r="I18" s="1"/>
      <c r="J18" s="1"/>
      <c r="K18" s="1"/>
    </row>
    <row r="19" spans="1:11" ht="39.6" x14ac:dyDescent="0.3">
      <c r="A19" s="37" t="s">
        <v>6</v>
      </c>
      <c r="B19" s="12" t="s">
        <v>7</v>
      </c>
      <c r="C19" s="34"/>
      <c r="D19" s="35">
        <f>SUM(D20)</f>
        <v>0</v>
      </c>
      <c r="E19" s="25">
        <v>0</v>
      </c>
      <c r="F19" s="26">
        <f>F21</f>
        <v>0</v>
      </c>
      <c r="G19" s="5"/>
      <c r="H19" s="1"/>
      <c r="I19" s="1"/>
      <c r="J19" s="1"/>
      <c r="K19" s="1"/>
    </row>
    <row r="20" spans="1:11" ht="39.6" x14ac:dyDescent="0.3">
      <c r="A20" s="37" t="s">
        <v>194</v>
      </c>
      <c r="B20" s="12" t="s">
        <v>101</v>
      </c>
      <c r="C20" s="34"/>
      <c r="D20" s="35">
        <f>D21</f>
        <v>0</v>
      </c>
      <c r="E20" s="25">
        <f>E21</f>
        <v>0</v>
      </c>
      <c r="F20" s="26">
        <f>F21</f>
        <v>0</v>
      </c>
      <c r="G20" s="5"/>
      <c r="H20" s="1"/>
      <c r="I20" s="1"/>
      <c r="J20" s="1"/>
      <c r="K20" s="1"/>
    </row>
    <row r="21" spans="1:11" x14ac:dyDescent="0.3">
      <c r="A21" s="31" t="s">
        <v>8</v>
      </c>
      <c r="B21" s="38"/>
      <c r="C21" s="31">
        <v>300</v>
      </c>
      <c r="D21" s="35">
        <v>0</v>
      </c>
      <c r="E21" s="25">
        <v>0</v>
      </c>
      <c r="F21" s="26">
        <v>0</v>
      </c>
      <c r="G21" s="5"/>
      <c r="H21" s="1"/>
      <c r="I21" s="1"/>
      <c r="J21" s="1"/>
      <c r="K21" s="1"/>
    </row>
    <row r="22" spans="1:11" ht="26.4" x14ac:dyDescent="0.3">
      <c r="A22" s="16" t="s">
        <v>195</v>
      </c>
      <c r="B22" s="11" t="s">
        <v>126</v>
      </c>
      <c r="C22" s="39"/>
      <c r="D22" s="35">
        <f>D23</f>
        <v>0</v>
      </c>
      <c r="E22" s="25">
        <f>E23</f>
        <v>0</v>
      </c>
      <c r="F22" s="26" t="e">
        <f>F23</f>
        <v>#DIV/0!</v>
      </c>
      <c r="G22" s="5"/>
      <c r="H22" s="1"/>
      <c r="I22" s="1"/>
      <c r="J22" s="1"/>
      <c r="K22" s="1"/>
    </row>
    <row r="23" spans="1:11" ht="22.5" customHeight="1" x14ac:dyDescent="0.3">
      <c r="A23" s="16" t="s">
        <v>127</v>
      </c>
      <c r="B23" s="11" t="s">
        <v>128</v>
      </c>
      <c r="C23" s="39"/>
      <c r="D23" s="35">
        <f>D24+D27</f>
        <v>0</v>
      </c>
      <c r="E23" s="25">
        <f>E24+E27</f>
        <v>0</v>
      </c>
      <c r="F23" s="26" t="e">
        <f>E23/D23*100</f>
        <v>#DIV/0!</v>
      </c>
      <c r="G23" s="5"/>
      <c r="H23" s="1"/>
      <c r="I23" s="1"/>
      <c r="J23" s="1"/>
      <c r="K23" s="1"/>
    </row>
    <row r="24" spans="1:11" ht="45" customHeight="1" x14ac:dyDescent="0.3">
      <c r="A24" s="17" t="s">
        <v>129</v>
      </c>
      <c r="B24" s="18" t="s">
        <v>130</v>
      </c>
      <c r="C24" s="31"/>
      <c r="D24" s="35">
        <f t="shared" ref="D24:F25" si="1">D25</f>
        <v>0</v>
      </c>
      <c r="E24" s="25">
        <f t="shared" si="1"/>
        <v>0</v>
      </c>
      <c r="F24" s="26" t="e">
        <f t="shared" si="1"/>
        <v>#DIV/0!</v>
      </c>
      <c r="G24" s="5"/>
      <c r="H24" s="1"/>
      <c r="I24" s="1"/>
      <c r="J24" s="1"/>
      <c r="K24" s="1"/>
    </row>
    <row r="25" spans="1:11" ht="27" x14ac:dyDescent="0.3">
      <c r="A25" s="17" t="s">
        <v>103</v>
      </c>
      <c r="B25" s="18" t="s">
        <v>131</v>
      </c>
      <c r="C25" s="31"/>
      <c r="D25" s="35">
        <f t="shared" si="1"/>
        <v>0</v>
      </c>
      <c r="E25" s="25">
        <f t="shared" si="1"/>
        <v>0</v>
      </c>
      <c r="F25" s="26" t="e">
        <f t="shared" si="1"/>
        <v>#DIV/0!</v>
      </c>
      <c r="G25" s="5"/>
      <c r="H25" s="1"/>
      <c r="I25" s="1"/>
      <c r="J25" s="1"/>
      <c r="K25" s="1"/>
    </row>
    <row r="26" spans="1:11" ht="26.4" x14ac:dyDescent="0.3">
      <c r="A26" s="20" t="s">
        <v>16</v>
      </c>
      <c r="B26" s="38"/>
      <c r="C26" s="31">
        <v>200</v>
      </c>
      <c r="D26" s="35">
        <v>0</v>
      </c>
      <c r="E26" s="25"/>
      <c r="F26" s="40" t="e">
        <f>E26/D26*100</f>
        <v>#DIV/0!</v>
      </c>
      <c r="G26" s="5"/>
      <c r="H26" s="1"/>
      <c r="I26" s="1"/>
      <c r="J26" s="1"/>
      <c r="K26" s="1"/>
    </row>
    <row r="27" spans="1:11" ht="27" x14ac:dyDescent="0.3">
      <c r="A27" s="17" t="s">
        <v>129</v>
      </c>
      <c r="B27" s="18" t="s">
        <v>132</v>
      </c>
      <c r="C27" s="31"/>
      <c r="D27" s="35">
        <f>D29</f>
        <v>0</v>
      </c>
      <c r="E27" s="25">
        <f>E28</f>
        <v>0</v>
      </c>
      <c r="F27" s="26" t="e">
        <f>F28</f>
        <v>#DIV/0!</v>
      </c>
      <c r="G27" s="5"/>
      <c r="H27" s="1"/>
      <c r="I27" s="1"/>
      <c r="J27" s="1"/>
      <c r="K27" s="1"/>
    </row>
    <row r="28" spans="1:11" ht="27" x14ac:dyDescent="0.3">
      <c r="A28" s="17" t="s">
        <v>102</v>
      </c>
      <c r="B28" s="18" t="s">
        <v>133</v>
      </c>
      <c r="C28" s="31"/>
      <c r="D28" s="35">
        <f>D29</f>
        <v>0</v>
      </c>
      <c r="E28" s="25">
        <f>E29</f>
        <v>0</v>
      </c>
      <c r="F28" s="26" t="e">
        <f>F29</f>
        <v>#DIV/0!</v>
      </c>
      <c r="G28" s="5"/>
      <c r="H28" s="1"/>
      <c r="I28" s="1"/>
      <c r="J28" s="1"/>
      <c r="K28" s="1"/>
    </row>
    <row r="29" spans="1:11" ht="26.4" x14ac:dyDescent="0.3">
      <c r="A29" s="20" t="s">
        <v>16</v>
      </c>
      <c r="B29" s="38"/>
      <c r="C29" s="31">
        <v>200</v>
      </c>
      <c r="D29" s="35">
        <v>0</v>
      </c>
      <c r="E29" s="25"/>
      <c r="F29" s="26" t="e">
        <f>E29/D29*100</f>
        <v>#DIV/0!</v>
      </c>
      <c r="G29" s="5"/>
      <c r="H29" s="1"/>
      <c r="I29" s="1"/>
      <c r="J29" s="1"/>
      <c r="K29" s="1"/>
    </row>
    <row r="30" spans="1:11" x14ac:dyDescent="0.3">
      <c r="A30" s="122" t="s">
        <v>196</v>
      </c>
      <c r="B30" s="102" t="s">
        <v>9</v>
      </c>
      <c r="C30" s="102"/>
      <c r="D30" s="104">
        <f>SUM(D32+D41)</f>
        <v>597600</v>
      </c>
      <c r="E30" s="123">
        <f>SUM(E32+E41)</f>
        <v>576900</v>
      </c>
      <c r="F30" s="124">
        <f>E30/D30*100</f>
        <v>96.536144578313255</v>
      </c>
      <c r="G30" s="5"/>
      <c r="H30" s="1"/>
      <c r="I30" s="1"/>
      <c r="J30" s="1"/>
      <c r="K30" s="1"/>
    </row>
    <row r="31" spans="1:11" x14ac:dyDescent="0.3">
      <c r="A31" s="122"/>
      <c r="B31" s="102"/>
      <c r="C31" s="102"/>
      <c r="D31" s="104"/>
      <c r="E31" s="123"/>
      <c r="F31" s="124"/>
      <c r="G31" s="5"/>
      <c r="H31" s="1"/>
      <c r="I31" s="1"/>
      <c r="J31" s="1"/>
      <c r="K31" s="1"/>
    </row>
    <row r="32" spans="1:11" ht="78.75" customHeight="1" x14ac:dyDescent="0.3">
      <c r="A32" s="41" t="s">
        <v>10</v>
      </c>
      <c r="B32" s="42" t="s">
        <v>11</v>
      </c>
      <c r="C32" s="43"/>
      <c r="D32" s="44">
        <f>SUM(D33+D36)</f>
        <v>597600</v>
      </c>
      <c r="E32" s="25">
        <f>SUM(E33+E36)</f>
        <v>576900</v>
      </c>
      <c r="F32" s="26">
        <f>F30</f>
        <v>96.536144578313255</v>
      </c>
      <c r="G32" s="5"/>
      <c r="H32" s="1"/>
      <c r="I32" s="1"/>
      <c r="J32" s="1"/>
      <c r="K32" s="1"/>
    </row>
    <row r="33" spans="1:11" ht="15.75" customHeight="1" x14ac:dyDescent="0.3">
      <c r="A33" s="34" t="s">
        <v>12</v>
      </c>
      <c r="B33" s="43" t="s">
        <v>13</v>
      </c>
      <c r="C33" s="43"/>
      <c r="D33" s="44">
        <f>SUM(D34)</f>
        <v>27600</v>
      </c>
      <c r="E33" s="25">
        <f>SUM(E34)</f>
        <v>6900</v>
      </c>
      <c r="F33" s="26">
        <f>F34</f>
        <v>25</v>
      </c>
      <c r="G33" s="5"/>
      <c r="H33" s="1"/>
      <c r="I33" s="1"/>
      <c r="J33" s="1"/>
      <c r="K33" s="1"/>
    </row>
    <row r="34" spans="1:11" ht="39.6" x14ac:dyDescent="0.3">
      <c r="A34" s="34" t="s">
        <v>14</v>
      </c>
      <c r="B34" s="45" t="s">
        <v>15</v>
      </c>
      <c r="C34" s="45"/>
      <c r="D34" s="44">
        <f>D35</f>
        <v>27600</v>
      </c>
      <c r="E34" s="25">
        <f>E35</f>
        <v>6900</v>
      </c>
      <c r="F34" s="26">
        <f>F35</f>
        <v>25</v>
      </c>
      <c r="G34" s="5"/>
      <c r="H34" s="1"/>
      <c r="I34" s="1"/>
      <c r="J34" s="1"/>
      <c r="K34" s="1"/>
    </row>
    <row r="35" spans="1:11" ht="26.4" x14ac:dyDescent="0.3">
      <c r="A35" s="38" t="s">
        <v>16</v>
      </c>
      <c r="B35" s="46" t="s">
        <v>17</v>
      </c>
      <c r="C35" s="46">
        <v>200</v>
      </c>
      <c r="D35" s="44">
        <v>27600</v>
      </c>
      <c r="E35" s="25">
        <v>6900</v>
      </c>
      <c r="F35" s="26">
        <f>E35/D35*100</f>
        <v>25</v>
      </c>
      <c r="G35" s="5"/>
      <c r="H35" s="1"/>
      <c r="I35" s="1"/>
      <c r="J35" s="1"/>
      <c r="K35" s="1"/>
    </row>
    <row r="36" spans="1:11" ht="52.8" x14ac:dyDescent="0.3">
      <c r="A36" s="34" t="s">
        <v>18</v>
      </c>
      <c r="B36" s="45" t="s">
        <v>19</v>
      </c>
      <c r="C36" s="46"/>
      <c r="D36" s="44">
        <f>SUM(D39+D37)</f>
        <v>570000</v>
      </c>
      <c r="E36" s="25">
        <f>SUM(E39+E37)</f>
        <v>570000</v>
      </c>
      <c r="F36" s="26">
        <f>E36/D36*100</f>
        <v>100</v>
      </c>
      <c r="G36" s="5"/>
      <c r="H36" s="1"/>
      <c r="I36" s="1"/>
      <c r="J36" s="1"/>
      <c r="K36" s="1"/>
    </row>
    <row r="37" spans="1:11" ht="26.4" x14ac:dyDescent="0.3">
      <c r="A37" s="34" t="s">
        <v>187</v>
      </c>
      <c r="B37" s="45" t="s">
        <v>197</v>
      </c>
      <c r="C37" s="46"/>
      <c r="D37" s="44">
        <f>D38</f>
        <v>570000</v>
      </c>
      <c r="E37" s="25">
        <f>E38</f>
        <v>570000</v>
      </c>
      <c r="F37" s="26">
        <f>F38</f>
        <v>100</v>
      </c>
      <c r="G37" s="5"/>
      <c r="H37" s="1"/>
      <c r="I37" s="1"/>
      <c r="J37" s="1"/>
      <c r="K37" s="1"/>
    </row>
    <row r="38" spans="1:11" ht="26.4" x14ac:dyDescent="0.3">
      <c r="A38" s="38" t="s">
        <v>16</v>
      </c>
      <c r="B38" s="45"/>
      <c r="C38" s="46">
        <v>200</v>
      </c>
      <c r="D38" s="44">
        <v>570000</v>
      </c>
      <c r="E38" s="25">
        <v>570000</v>
      </c>
      <c r="F38" s="26">
        <f>E38/D38*100</f>
        <v>100</v>
      </c>
      <c r="G38" s="5"/>
      <c r="H38" s="1"/>
      <c r="I38" s="1"/>
      <c r="J38" s="1"/>
      <c r="K38" s="1"/>
    </row>
    <row r="39" spans="1:11" ht="39.6" x14ac:dyDescent="0.3">
      <c r="A39" s="34" t="s">
        <v>14</v>
      </c>
      <c r="B39" s="45" t="s">
        <v>20</v>
      </c>
      <c r="C39" s="46"/>
      <c r="D39" s="47">
        <f>D40</f>
        <v>0</v>
      </c>
      <c r="E39" s="25">
        <f>SUM(E40)</f>
        <v>0</v>
      </c>
      <c r="F39" s="26" t="e">
        <f>E39/D39*100</f>
        <v>#DIV/0!</v>
      </c>
      <c r="G39" s="5"/>
      <c r="H39" s="1"/>
      <c r="I39" s="1"/>
      <c r="J39" s="1"/>
      <c r="K39" s="1"/>
    </row>
    <row r="40" spans="1:11" ht="26.4" x14ac:dyDescent="0.3">
      <c r="A40" s="38" t="s">
        <v>16</v>
      </c>
      <c r="B40" s="45"/>
      <c r="C40" s="46">
        <v>200</v>
      </c>
      <c r="D40" s="47">
        <v>0</v>
      </c>
      <c r="E40" s="25">
        <v>0</v>
      </c>
      <c r="F40" s="26" t="e">
        <f>E40/D40*100</f>
        <v>#DIV/0!</v>
      </c>
      <c r="G40" s="5"/>
      <c r="H40" s="1"/>
      <c r="I40" s="1"/>
      <c r="J40" s="1"/>
      <c r="K40" s="1"/>
    </row>
    <row r="41" spans="1:11" ht="26.4" x14ac:dyDescent="0.3">
      <c r="A41" s="34" t="s">
        <v>198</v>
      </c>
      <c r="B41" s="45" t="s">
        <v>199</v>
      </c>
      <c r="C41" s="46"/>
      <c r="D41" s="47">
        <f>SUM(D42)</f>
        <v>0</v>
      </c>
      <c r="E41" s="25">
        <f>E44</f>
        <v>0</v>
      </c>
      <c r="F41" s="26" t="e">
        <f>F42</f>
        <v>#DIV/0!</v>
      </c>
      <c r="G41" s="5"/>
      <c r="H41" s="1"/>
      <c r="I41" s="1"/>
      <c r="J41" s="1"/>
      <c r="K41" s="1"/>
    </row>
    <row r="42" spans="1:11" ht="39.6" x14ac:dyDescent="0.3">
      <c r="A42" s="34" t="s">
        <v>200</v>
      </c>
      <c r="B42" s="45" t="s">
        <v>201</v>
      </c>
      <c r="C42" s="46"/>
      <c r="D42" s="47">
        <f>SUM(D43)</f>
        <v>0</v>
      </c>
      <c r="E42" s="25">
        <f>E44</f>
        <v>0</v>
      </c>
      <c r="F42" s="26" t="e">
        <f>F44</f>
        <v>#DIV/0!</v>
      </c>
      <c r="G42" s="5"/>
      <c r="H42" s="1"/>
      <c r="I42" s="1"/>
      <c r="J42" s="1"/>
      <c r="K42" s="1"/>
    </row>
    <row r="43" spans="1:11" ht="26.4" x14ac:dyDescent="0.3">
      <c r="A43" s="48" t="s">
        <v>113</v>
      </c>
      <c r="B43" s="45" t="s">
        <v>114</v>
      </c>
      <c r="C43" s="46"/>
      <c r="D43" s="47">
        <f>SUM(D44)</f>
        <v>0</v>
      </c>
      <c r="E43" s="25">
        <f>E44</f>
        <v>0</v>
      </c>
      <c r="F43" s="26" t="e">
        <f>F44</f>
        <v>#DIV/0!</v>
      </c>
      <c r="G43" s="5"/>
      <c r="H43" s="1"/>
      <c r="I43" s="1"/>
      <c r="J43" s="1"/>
      <c r="K43" s="1"/>
    </row>
    <row r="44" spans="1:11" ht="26.4" x14ac:dyDescent="0.3">
      <c r="A44" s="38" t="s">
        <v>16</v>
      </c>
      <c r="B44" s="49"/>
      <c r="C44" s="46">
        <v>200</v>
      </c>
      <c r="D44" s="47">
        <v>0</v>
      </c>
      <c r="E44" s="25">
        <v>0</v>
      </c>
      <c r="F44" s="26" t="e">
        <f>E44/D44*100</f>
        <v>#DIV/0!</v>
      </c>
      <c r="G44" s="5"/>
      <c r="H44" s="1"/>
      <c r="I44" s="1"/>
      <c r="J44" s="1"/>
      <c r="K44" s="1"/>
    </row>
    <row r="45" spans="1:11" ht="27" x14ac:dyDescent="0.3">
      <c r="A45" s="50" t="s">
        <v>140</v>
      </c>
      <c r="B45" s="51" t="s">
        <v>141</v>
      </c>
      <c r="C45" s="46"/>
      <c r="D45" s="47">
        <f>D46</f>
        <v>0</v>
      </c>
      <c r="E45" s="25">
        <f t="shared" ref="E45:F48" si="2">E46</f>
        <v>0</v>
      </c>
      <c r="F45" s="26" t="e">
        <f t="shared" si="2"/>
        <v>#DIV/0!</v>
      </c>
      <c r="G45" s="5"/>
      <c r="H45" s="1"/>
      <c r="I45" s="1"/>
      <c r="J45" s="1"/>
      <c r="K45" s="1"/>
    </row>
    <row r="46" spans="1:11" ht="27" x14ac:dyDescent="0.3">
      <c r="A46" s="52" t="s">
        <v>138</v>
      </c>
      <c r="B46" s="51" t="s">
        <v>139</v>
      </c>
      <c r="C46" s="46"/>
      <c r="D46" s="47">
        <f>D47</f>
        <v>0</v>
      </c>
      <c r="E46" s="25">
        <f t="shared" si="2"/>
        <v>0</v>
      </c>
      <c r="F46" s="26" t="e">
        <f t="shared" si="2"/>
        <v>#DIV/0!</v>
      </c>
      <c r="G46" s="5"/>
      <c r="H46" s="1"/>
      <c r="I46" s="1"/>
      <c r="J46" s="1"/>
      <c r="K46" s="1"/>
    </row>
    <row r="47" spans="1:11" x14ac:dyDescent="0.3">
      <c r="A47" s="19" t="s">
        <v>136</v>
      </c>
      <c r="B47" s="53" t="s">
        <v>137</v>
      </c>
      <c r="C47" s="46"/>
      <c r="D47" s="47">
        <f>D48</f>
        <v>0</v>
      </c>
      <c r="E47" s="25">
        <f t="shared" si="2"/>
        <v>0</v>
      </c>
      <c r="F47" s="26" t="e">
        <f t="shared" si="2"/>
        <v>#DIV/0!</v>
      </c>
      <c r="G47" s="5"/>
      <c r="H47" s="1"/>
      <c r="I47" s="1"/>
      <c r="J47" s="1"/>
      <c r="K47" s="1"/>
    </row>
    <row r="48" spans="1:11" x14ac:dyDescent="0.3">
      <c r="A48" s="19" t="s">
        <v>134</v>
      </c>
      <c r="B48" s="53" t="s">
        <v>135</v>
      </c>
      <c r="C48" s="46"/>
      <c r="D48" s="47">
        <f>D49</f>
        <v>0</v>
      </c>
      <c r="E48" s="25">
        <f>E49</f>
        <v>0</v>
      </c>
      <c r="F48" s="26" t="e">
        <f t="shared" si="2"/>
        <v>#DIV/0!</v>
      </c>
      <c r="G48" s="5"/>
      <c r="H48" s="1"/>
      <c r="I48" s="1"/>
      <c r="J48" s="1"/>
      <c r="K48" s="1"/>
    </row>
    <row r="49" spans="1:11" ht="26.4" x14ac:dyDescent="0.3">
      <c r="A49" s="38" t="s">
        <v>16</v>
      </c>
      <c r="B49" s="46"/>
      <c r="C49" s="46">
        <v>200</v>
      </c>
      <c r="D49" s="47">
        <v>0</v>
      </c>
      <c r="E49" s="25">
        <v>0</v>
      </c>
      <c r="F49" s="26" t="e">
        <f>E49/D49*100</f>
        <v>#DIV/0!</v>
      </c>
      <c r="G49" s="5"/>
      <c r="H49" s="1"/>
      <c r="I49" s="1"/>
      <c r="J49" s="1"/>
      <c r="K49" s="1"/>
    </row>
    <row r="50" spans="1:11" ht="39.6" x14ac:dyDescent="0.3">
      <c r="A50" s="36" t="s">
        <v>24</v>
      </c>
      <c r="B50" s="54" t="s">
        <v>25</v>
      </c>
      <c r="C50" s="46"/>
      <c r="D50" s="44">
        <f>SUM(D51+D84)</f>
        <v>9811958.9800000004</v>
      </c>
      <c r="E50" s="25">
        <f>SUM(E51+E84)</f>
        <v>6184959.4199999999</v>
      </c>
      <c r="F50" s="26">
        <f>E50/D50*100</f>
        <v>63.034909059515854</v>
      </c>
      <c r="G50" s="5"/>
      <c r="H50" s="1"/>
      <c r="I50" s="1"/>
      <c r="J50" s="1"/>
      <c r="K50" s="1"/>
    </row>
    <row r="51" spans="1:11" ht="26.4" x14ac:dyDescent="0.3">
      <c r="A51" s="41" t="s">
        <v>26</v>
      </c>
      <c r="B51" s="54" t="s">
        <v>27</v>
      </c>
      <c r="C51" s="46"/>
      <c r="D51" s="44">
        <f>SUM(D52+D59+D72+D79)</f>
        <v>9411958.9800000004</v>
      </c>
      <c r="E51" s="25">
        <f>SUM(E52+E59+E72+E79)</f>
        <v>5841938.6699999999</v>
      </c>
      <c r="F51" s="26">
        <f>E51/D51*100</f>
        <v>62.069317157181239</v>
      </c>
      <c r="G51" s="5"/>
      <c r="H51" s="1"/>
      <c r="I51" s="1"/>
      <c r="J51" s="1"/>
      <c r="K51" s="1"/>
    </row>
    <row r="52" spans="1:11" x14ac:dyDescent="0.3">
      <c r="A52" s="34" t="s">
        <v>28</v>
      </c>
      <c r="B52" s="45" t="s">
        <v>29</v>
      </c>
      <c r="C52" s="46"/>
      <c r="D52" s="44">
        <f>SUM(D55+D53)</f>
        <v>3340000</v>
      </c>
      <c r="E52" s="25">
        <f>SUM(E55+E53)</f>
        <v>2344728.2599999998</v>
      </c>
      <c r="F52" s="26">
        <f>E52/D52*100</f>
        <v>70.201444910179632</v>
      </c>
      <c r="G52" s="5"/>
      <c r="H52" s="1"/>
      <c r="I52" s="1"/>
      <c r="J52" s="1"/>
      <c r="K52" s="1"/>
    </row>
    <row r="53" spans="1:11" ht="26.4" x14ac:dyDescent="0.3">
      <c r="A53" s="34" t="s">
        <v>202</v>
      </c>
      <c r="B53" s="45" t="s">
        <v>203</v>
      </c>
      <c r="C53" s="46"/>
      <c r="D53" s="44">
        <f>D54</f>
        <v>350000</v>
      </c>
      <c r="E53" s="55">
        <f>E54</f>
        <v>303383.08</v>
      </c>
      <c r="F53" s="26">
        <f>F54</f>
        <v>86.680880000000002</v>
      </c>
      <c r="G53" s="5"/>
      <c r="H53" s="1"/>
      <c r="I53" s="1"/>
      <c r="J53" s="1"/>
      <c r="K53" s="1"/>
    </row>
    <row r="54" spans="1:11" ht="26.4" x14ac:dyDescent="0.3">
      <c r="A54" s="38" t="s">
        <v>16</v>
      </c>
      <c r="B54" s="45"/>
      <c r="C54" s="46">
        <v>500</v>
      </c>
      <c r="D54" s="44">
        <v>350000</v>
      </c>
      <c r="E54" s="55">
        <v>303383.08</v>
      </c>
      <c r="F54" s="26">
        <f>E54/D54*100</f>
        <v>86.680880000000002</v>
      </c>
      <c r="G54" s="5"/>
      <c r="H54" s="1"/>
      <c r="I54" s="1"/>
      <c r="J54" s="1"/>
      <c r="K54" s="1"/>
    </row>
    <row r="55" spans="1:11" ht="26.4" x14ac:dyDescent="0.3">
      <c r="A55" s="34" t="s">
        <v>87</v>
      </c>
      <c r="B55" s="45" t="s">
        <v>30</v>
      </c>
      <c r="C55" s="45"/>
      <c r="D55" s="44">
        <f>SUM(D56+D57+D58)</f>
        <v>2990000</v>
      </c>
      <c r="E55" s="44">
        <f>SUM(E56+E57+E58)</f>
        <v>2041345.18</v>
      </c>
      <c r="F55" s="26">
        <f>F56</f>
        <v>69.563357705412741</v>
      </c>
      <c r="G55" s="5"/>
      <c r="H55" s="1"/>
      <c r="I55" s="1"/>
      <c r="J55" s="1"/>
      <c r="K55" s="1"/>
    </row>
    <row r="56" spans="1:11" ht="26.4" x14ac:dyDescent="0.3">
      <c r="A56" s="38" t="s">
        <v>16</v>
      </c>
      <c r="B56" s="43" t="s">
        <v>17</v>
      </c>
      <c r="C56" s="46">
        <v>200</v>
      </c>
      <c r="D56" s="44">
        <v>2233430</v>
      </c>
      <c r="E56" s="25">
        <v>1553648.9</v>
      </c>
      <c r="F56" s="26">
        <f t="shared" ref="F56:F65" si="3">E56/D56*100</f>
        <v>69.563357705412741</v>
      </c>
      <c r="G56" s="5"/>
      <c r="H56" s="1"/>
      <c r="I56" s="1"/>
      <c r="J56" s="1"/>
      <c r="K56" s="1"/>
    </row>
    <row r="57" spans="1:11" x14ac:dyDescent="0.3">
      <c r="A57" s="38" t="s">
        <v>174</v>
      </c>
      <c r="B57" s="43"/>
      <c r="C57" s="46">
        <v>500</v>
      </c>
      <c r="D57" s="44">
        <v>706570</v>
      </c>
      <c r="E57" s="25">
        <v>437696.28</v>
      </c>
      <c r="F57" s="26">
        <f t="shared" si="3"/>
        <v>61.946626661194223</v>
      </c>
      <c r="G57" s="5"/>
      <c r="H57" s="1"/>
      <c r="I57" s="1"/>
      <c r="J57" s="1"/>
      <c r="K57" s="1"/>
    </row>
    <row r="58" spans="1:11" x14ac:dyDescent="0.3">
      <c r="A58" s="38" t="s">
        <v>37</v>
      </c>
      <c r="B58" s="43"/>
      <c r="C58" s="46">
        <v>800</v>
      </c>
      <c r="D58" s="44">
        <v>50000</v>
      </c>
      <c r="E58" s="25">
        <v>50000</v>
      </c>
      <c r="F58" s="26">
        <f t="shared" si="3"/>
        <v>100</v>
      </c>
      <c r="G58" s="5"/>
      <c r="H58" s="1"/>
      <c r="I58" s="1"/>
      <c r="J58" s="1"/>
      <c r="K58" s="1"/>
    </row>
    <row r="59" spans="1:11" x14ac:dyDescent="0.3">
      <c r="A59" s="34" t="s">
        <v>31</v>
      </c>
      <c r="B59" s="45" t="s">
        <v>32</v>
      </c>
      <c r="C59" s="49"/>
      <c r="D59" s="44">
        <f>SUM(D60+D62+D66+D68+D70)</f>
        <v>5425325.9800000004</v>
      </c>
      <c r="E59" s="25">
        <f>E60+E62+E66+E68+E70</f>
        <v>3227210.41</v>
      </c>
      <c r="F59" s="26">
        <f t="shared" si="3"/>
        <v>59.484175179460827</v>
      </c>
      <c r="G59" s="5"/>
      <c r="H59" s="1"/>
      <c r="I59" s="1"/>
      <c r="J59" s="1"/>
      <c r="K59" s="1"/>
    </row>
    <row r="60" spans="1:11" ht="52.8" x14ac:dyDescent="0.3">
      <c r="A60" s="34" t="s">
        <v>159</v>
      </c>
      <c r="B60" s="45" t="s">
        <v>160</v>
      </c>
      <c r="C60" s="49"/>
      <c r="D60" s="44">
        <f>D61</f>
        <v>26262</v>
      </c>
      <c r="E60" s="55">
        <f>E61</f>
        <v>26262</v>
      </c>
      <c r="F60" s="26">
        <f t="shared" si="3"/>
        <v>100</v>
      </c>
      <c r="G60" s="5"/>
      <c r="H60" s="1"/>
      <c r="I60" s="1"/>
      <c r="J60" s="1"/>
      <c r="K60" s="1"/>
    </row>
    <row r="61" spans="1:11" ht="26.4" x14ac:dyDescent="0.3">
      <c r="A61" s="38" t="s">
        <v>16</v>
      </c>
      <c r="B61" s="45"/>
      <c r="C61" s="49">
        <v>200</v>
      </c>
      <c r="D61" s="44">
        <v>26262</v>
      </c>
      <c r="E61" s="55">
        <v>26262</v>
      </c>
      <c r="F61" s="26">
        <f t="shared" si="3"/>
        <v>100</v>
      </c>
      <c r="G61" s="5"/>
      <c r="H61" s="1"/>
      <c r="I61" s="1"/>
      <c r="J61" s="1"/>
      <c r="K61" s="1"/>
    </row>
    <row r="62" spans="1:11" ht="26.4" x14ac:dyDescent="0.3">
      <c r="A62" s="34" t="s">
        <v>88</v>
      </c>
      <c r="B62" s="45" t="s">
        <v>33</v>
      </c>
      <c r="C62" s="49"/>
      <c r="D62" s="44">
        <f>SUM(D65+D63+D64)</f>
        <v>2300090.98</v>
      </c>
      <c r="E62" s="44">
        <f>SUM(E65+E63)</f>
        <v>2101975.41</v>
      </c>
      <c r="F62" s="26">
        <f t="shared" si="3"/>
        <v>91.386620280559512</v>
      </c>
      <c r="G62" s="5"/>
      <c r="H62" s="1"/>
      <c r="I62" s="1"/>
      <c r="J62" s="1"/>
      <c r="K62" s="1"/>
    </row>
    <row r="63" spans="1:11" ht="26.4" x14ac:dyDescent="0.3">
      <c r="A63" s="38" t="s">
        <v>16</v>
      </c>
      <c r="B63" s="46"/>
      <c r="C63" s="46">
        <v>200</v>
      </c>
      <c r="D63" s="44">
        <v>2152882.3199999998</v>
      </c>
      <c r="E63" s="44">
        <v>2060029.91</v>
      </c>
      <c r="F63" s="26">
        <f t="shared" si="3"/>
        <v>95.687065236338611</v>
      </c>
      <c r="G63" s="5"/>
      <c r="H63" s="1"/>
      <c r="I63" s="1"/>
      <c r="J63" s="1"/>
      <c r="K63" s="1"/>
    </row>
    <row r="64" spans="1:11" ht="15" x14ac:dyDescent="0.25">
      <c r="A64" s="38"/>
      <c r="B64" s="46"/>
      <c r="C64" s="46">
        <v>500</v>
      </c>
      <c r="D64" s="44">
        <v>105263.16</v>
      </c>
      <c r="E64" s="25">
        <v>0</v>
      </c>
      <c r="F64" s="26"/>
      <c r="G64" s="5"/>
      <c r="H64" s="1"/>
      <c r="I64" s="1"/>
      <c r="J64" s="1"/>
      <c r="K64" s="1"/>
    </row>
    <row r="65" spans="1:11" x14ac:dyDescent="0.3">
      <c r="A65" s="38" t="s">
        <v>174</v>
      </c>
      <c r="B65" s="46"/>
      <c r="C65" s="46">
        <v>800</v>
      </c>
      <c r="D65" s="44">
        <v>41945.5</v>
      </c>
      <c r="E65" s="25">
        <v>41945.5</v>
      </c>
      <c r="F65" s="26">
        <f t="shared" si="3"/>
        <v>100</v>
      </c>
      <c r="G65" s="5"/>
      <c r="H65" s="1"/>
      <c r="I65" s="1"/>
      <c r="J65" s="1"/>
      <c r="K65" s="1"/>
    </row>
    <row r="66" spans="1:11" ht="26.4" x14ac:dyDescent="0.3">
      <c r="A66" s="34" t="s">
        <v>102</v>
      </c>
      <c r="B66" s="45">
        <v>1410210180</v>
      </c>
      <c r="C66" s="46"/>
      <c r="D66" s="44">
        <f>D67</f>
        <v>600000</v>
      </c>
      <c r="E66" s="25">
        <f>SUM(E67)</f>
        <v>600000</v>
      </c>
      <c r="F66" s="26">
        <f>F67</f>
        <v>100</v>
      </c>
      <c r="G66" s="5"/>
      <c r="H66" s="1"/>
      <c r="I66" s="1"/>
      <c r="J66" s="1"/>
      <c r="K66" s="1"/>
    </row>
    <row r="67" spans="1:11" ht="26.4" x14ac:dyDescent="0.3">
      <c r="A67" s="38" t="s">
        <v>16</v>
      </c>
      <c r="B67" s="46"/>
      <c r="C67" s="46">
        <v>200</v>
      </c>
      <c r="D67" s="44">
        <v>600000</v>
      </c>
      <c r="E67" s="25">
        <v>600000</v>
      </c>
      <c r="F67" s="26">
        <f>E67/D67*100</f>
        <v>100</v>
      </c>
      <c r="G67" s="5"/>
      <c r="H67" s="1"/>
      <c r="I67" s="1"/>
      <c r="J67" s="1"/>
      <c r="K67" s="1"/>
    </row>
    <row r="68" spans="1:11" ht="39.6" x14ac:dyDescent="0.3">
      <c r="A68" s="34" t="s">
        <v>161</v>
      </c>
      <c r="B68" s="45" t="s">
        <v>162</v>
      </c>
      <c r="C68" s="46"/>
      <c r="D68" s="44">
        <f>D69</f>
        <v>498973</v>
      </c>
      <c r="E68" s="25">
        <f>SUM(E69)</f>
        <v>498973</v>
      </c>
      <c r="F68" s="26">
        <f>F69</f>
        <v>100</v>
      </c>
      <c r="G68" s="5"/>
      <c r="H68" s="1"/>
      <c r="I68" s="1"/>
      <c r="J68" s="1"/>
      <c r="K68" s="1"/>
    </row>
    <row r="69" spans="1:11" ht="26.4" x14ac:dyDescent="0.3">
      <c r="A69" s="38" t="s">
        <v>16</v>
      </c>
      <c r="B69" s="46"/>
      <c r="C69" s="46">
        <v>200</v>
      </c>
      <c r="D69" s="44">
        <v>498973</v>
      </c>
      <c r="E69" s="25">
        <v>498973</v>
      </c>
      <c r="F69" s="26">
        <f>E69/D69*100</f>
        <v>100</v>
      </c>
      <c r="G69" s="5"/>
      <c r="H69" s="1"/>
      <c r="I69" s="1"/>
      <c r="J69" s="1"/>
      <c r="K69" s="1"/>
    </row>
    <row r="70" spans="1:11" ht="52.8" x14ac:dyDescent="0.3">
      <c r="A70" s="34" t="s">
        <v>204</v>
      </c>
      <c r="B70" s="45" t="s">
        <v>163</v>
      </c>
      <c r="C70" s="46"/>
      <c r="D70" s="44">
        <f>D71</f>
        <v>2000000</v>
      </c>
      <c r="E70" s="25">
        <f>SUM(E71)</f>
        <v>0</v>
      </c>
      <c r="F70" s="26">
        <f>F71</f>
        <v>0</v>
      </c>
      <c r="G70" s="5"/>
      <c r="H70" s="1"/>
      <c r="I70" s="1"/>
      <c r="J70" s="1"/>
      <c r="K70" s="1"/>
    </row>
    <row r="71" spans="1:11" ht="26.4" x14ac:dyDescent="0.3">
      <c r="A71" s="38" t="s">
        <v>205</v>
      </c>
      <c r="B71" s="46"/>
      <c r="C71" s="46">
        <v>500</v>
      </c>
      <c r="D71" s="44">
        <v>2000000</v>
      </c>
      <c r="E71" s="25">
        <v>0</v>
      </c>
      <c r="F71" s="26">
        <f>E71/D71*100</f>
        <v>0</v>
      </c>
      <c r="G71" s="5"/>
      <c r="H71" s="1"/>
      <c r="I71" s="1"/>
      <c r="J71" s="1"/>
      <c r="K71" s="1"/>
    </row>
    <row r="72" spans="1:11" x14ac:dyDescent="0.3">
      <c r="A72" s="34" t="s">
        <v>34</v>
      </c>
      <c r="B72" s="45" t="s">
        <v>35</v>
      </c>
      <c r="C72" s="49"/>
      <c r="D72" s="44">
        <f>SUM(D73+D75+D77)</f>
        <v>270000</v>
      </c>
      <c r="E72" s="25">
        <f>E73+E75+E77</f>
        <v>270000</v>
      </c>
      <c r="F72" s="26">
        <f>F73</f>
        <v>100</v>
      </c>
      <c r="G72" s="5"/>
      <c r="H72" s="1"/>
      <c r="I72" s="1"/>
      <c r="J72" s="1"/>
      <c r="K72" s="1"/>
    </row>
    <row r="73" spans="1:11" ht="26.4" x14ac:dyDescent="0.3">
      <c r="A73" s="34" t="s">
        <v>89</v>
      </c>
      <c r="B73" s="45" t="s">
        <v>36</v>
      </c>
      <c r="C73" s="49"/>
      <c r="D73" s="44">
        <f>SUM(D74)</f>
        <v>270000</v>
      </c>
      <c r="E73" s="25">
        <f>E74</f>
        <v>270000</v>
      </c>
      <c r="F73" s="26">
        <f>F74</f>
        <v>100</v>
      </c>
      <c r="G73" s="5"/>
      <c r="H73" s="1"/>
      <c r="I73" s="1"/>
      <c r="J73" s="1"/>
      <c r="K73" s="1"/>
    </row>
    <row r="74" spans="1:11" ht="26.4" x14ac:dyDescent="0.3">
      <c r="A74" s="38" t="s">
        <v>16</v>
      </c>
      <c r="B74" s="46"/>
      <c r="C74" s="46">
        <v>200</v>
      </c>
      <c r="D74" s="44">
        <v>270000</v>
      </c>
      <c r="E74" s="25">
        <v>270000</v>
      </c>
      <c r="F74" s="26">
        <f t="shared" ref="F74:F83" si="4">E74/D74*100</f>
        <v>100</v>
      </c>
      <c r="G74" s="5"/>
      <c r="H74" s="1"/>
      <c r="I74" s="1"/>
      <c r="J74" s="1"/>
      <c r="K74" s="1"/>
    </row>
    <row r="75" spans="1:11" ht="39.6" x14ac:dyDescent="0.3">
      <c r="A75" s="34" t="s">
        <v>170</v>
      </c>
      <c r="B75" s="45" t="s">
        <v>171</v>
      </c>
      <c r="C75" s="46"/>
      <c r="D75" s="44">
        <f>D76</f>
        <v>0</v>
      </c>
      <c r="E75" s="56">
        <f>E76</f>
        <v>0</v>
      </c>
      <c r="F75" s="57" t="e">
        <f t="shared" si="4"/>
        <v>#DIV/0!</v>
      </c>
      <c r="G75" s="5"/>
      <c r="H75" s="1"/>
      <c r="I75" s="1"/>
      <c r="J75" s="1"/>
      <c r="K75" s="1"/>
    </row>
    <row r="76" spans="1:11" ht="26.4" x14ac:dyDescent="0.3">
      <c r="A76" s="38" t="s">
        <v>16</v>
      </c>
      <c r="B76" s="45"/>
      <c r="C76" s="46">
        <v>200</v>
      </c>
      <c r="D76" s="44">
        <v>0</v>
      </c>
      <c r="E76" s="58"/>
      <c r="F76" s="59" t="e">
        <f t="shared" si="4"/>
        <v>#DIV/0!</v>
      </c>
      <c r="G76" s="5"/>
      <c r="H76" s="1"/>
      <c r="I76" s="1"/>
      <c r="J76" s="1"/>
      <c r="K76" s="1"/>
    </row>
    <row r="77" spans="1:11" ht="39.6" x14ac:dyDescent="0.3">
      <c r="A77" s="34" t="s">
        <v>172</v>
      </c>
      <c r="B77" s="45" t="s">
        <v>173</v>
      </c>
      <c r="C77" s="46"/>
      <c r="D77" s="44">
        <f>D78</f>
        <v>0</v>
      </c>
      <c r="E77" s="58">
        <f>E78</f>
        <v>0</v>
      </c>
      <c r="F77" s="59" t="e">
        <f t="shared" si="4"/>
        <v>#DIV/0!</v>
      </c>
      <c r="G77" s="5"/>
      <c r="H77" s="1"/>
      <c r="I77" s="1"/>
      <c r="J77" s="1"/>
      <c r="K77" s="1"/>
    </row>
    <row r="78" spans="1:11" ht="26.4" x14ac:dyDescent="0.3">
      <c r="A78" s="38" t="s">
        <v>16</v>
      </c>
      <c r="B78" s="45"/>
      <c r="C78" s="46">
        <v>200</v>
      </c>
      <c r="D78" s="44">
        <v>0</v>
      </c>
      <c r="E78" s="58"/>
      <c r="F78" s="59" t="e">
        <f t="shared" si="4"/>
        <v>#DIV/0!</v>
      </c>
      <c r="G78" s="5"/>
      <c r="H78" s="1"/>
      <c r="I78" s="1"/>
      <c r="J78" s="1"/>
      <c r="K78" s="1"/>
    </row>
    <row r="79" spans="1:11" ht="26.4" x14ac:dyDescent="0.3">
      <c r="A79" s="34" t="s">
        <v>116</v>
      </c>
      <c r="B79" s="43" t="s">
        <v>115</v>
      </c>
      <c r="C79" s="46"/>
      <c r="D79" s="44">
        <f>D80+D82</f>
        <v>376633</v>
      </c>
      <c r="E79" s="60">
        <f>E80+E82</f>
        <v>0</v>
      </c>
      <c r="F79" s="59">
        <f t="shared" si="4"/>
        <v>0</v>
      </c>
      <c r="G79" s="5"/>
      <c r="H79" s="1"/>
      <c r="I79" s="1"/>
      <c r="J79" s="1"/>
      <c r="K79" s="1"/>
    </row>
    <row r="80" spans="1:11" ht="26.4" x14ac:dyDescent="0.3">
      <c r="A80" s="34" t="s">
        <v>118</v>
      </c>
      <c r="B80" s="18" t="s">
        <v>117</v>
      </c>
      <c r="C80" s="46"/>
      <c r="D80" s="44">
        <f>D81</f>
        <v>0</v>
      </c>
      <c r="E80" s="25">
        <f>E81</f>
        <v>0</v>
      </c>
      <c r="F80" s="59" t="e">
        <f t="shared" si="4"/>
        <v>#DIV/0!</v>
      </c>
      <c r="G80" s="5"/>
      <c r="H80" s="1"/>
      <c r="I80" s="1"/>
      <c r="J80" s="1"/>
      <c r="K80" s="1"/>
    </row>
    <row r="81" spans="1:11" ht="26.4" x14ac:dyDescent="0.3">
      <c r="A81" s="38" t="s">
        <v>16</v>
      </c>
      <c r="B81" s="18"/>
      <c r="C81" s="46">
        <v>200</v>
      </c>
      <c r="D81" s="44">
        <v>0</v>
      </c>
      <c r="E81" s="25">
        <v>0</v>
      </c>
      <c r="F81" s="59" t="e">
        <f t="shared" si="4"/>
        <v>#DIV/0!</v>
      </c>
      <c r="G81" s="5"/>
      <c r="H81" s="1"/>
      <c r="I81" s="1"/>
      <c r="J81" s="1"/>
      <c r="K81" s="1"/>
    </row>
    <row r="82" spans="1:11" ht="39" customHeight="1" x14ac:dyDescent="0.3">
      <c r="A82" s="17" t="s">
        <v>206</v>
      </c>
      <c r="B82" s="53" t="s">
        <v>207</v>
      </c>
      <c r="C82" s="46"/>
      <c r="D82" s="44">
        <f>D83</f>
        <v>376633</v>
      </c>
      <c r="E82" s="44">
        <f>E83</f>
        <v>0</v>
      </c>
      <c r="F82" s="59">
        <f t="shared" si="4"/>
        <v>0</v>
      </c>
      <c r="G82" s="5"/>
      <c r="H82" s="1"/>
      <c r="I82" s="1"/>
      <c r="J82" s="1"/>
      <c r="K82" s="1"/>
    </row>
    <row r="83" spans="1:11" ht="39" customHeight="1" x14ac:dyDescent="0.3">
      <c r="A83" s="61" t="s">
        <v>205</v>
      </c>
      <c r="B83" s="53"/>
      <c r="C83" s="46">
        <v>500</v>
      </c>
      <c r="D83" s="44">
        <v>376633</v>
      </c>
      <c r="E83" s="25">
        <v>0</v>
      </c>
      <c r="F83" s="59">
        <f t="shared" si="4"/>
        <v>0</v>
      </c>
      <c r="G83" s="5"/>
      <c r="H83" s="1"/>
      <c r="I83" s="1"/>
      <c r="J83" s="1"/>
      <c r="K83" s="1"/>
    </row>
    <row r="84" spans="1:11" ht="39" customHeight="1" x14ac:dyDescent="0.3">
      <c r="A84" s="41" t="s">
        <v>208</v>
      </c>
      <c r="B84" s="54" t="s">
        <v>106</v>
      </c>
      <c r="C84" s="49"/>
      <c r="D84" s="44">
        <f>D85</f>
        <v>400000</v>
      </c>
      <c r="E84" s="25">
        <f t="shared" ref="E84:F86" si="5">E85</f>
        <v>343020.75</v>
      </c>
      <c r="F84" s="26">
        <f t="shared" si="5"/>
        <v>85.755187499999991</v>
      </c>
      <c r="G84" s="5"/>
      <c r="H84" s="1"/>
      <c r="I84" s="1"/>
      <c r="J84" s="1"/>
      <c r="K84" s="1"/>
    </row>
    <row r="85" spans="1:11" ht="39" customHeight="1" x14ac:dyDescent="0.3">
      <c r="A85" s="34" t="s">
        <v>209</v>
      </c>
      <c r="B85" s="45" t="s">
        <v>107</v>
      </c>
      <c r="C85" s="49"/>
      <c r="D85" s="44">
        <f>SUM(D86)</f>
        <v>400000</v>
      </c>
      <c r="E85" s="25">
        <f t="shared" si="5"/>
        <v>343020.75</v>
      </c>
      <c r="F85" s="26">
        <f t="shared" si="5"/>
        <v>85.755187499999991</v>
      </c>
      <c r="G85" s="5"/>
      <c r="H85" s="1"/>
      <c r="I85" s="1"/>
      <c r="J85" s="1"/>
      <c r="K85" s="1"/>
    </row>
    <row r="86" spans="1:11" ht="39" customHeight="1" x14ac:dyDescent="0.3">
      <c r="A86" s="34" t="s">
        <v>108</v>
      </c>
      <c r="B86" s="45" t="s">
        <v>109</v>
      </c>
      <c r="C86" s="46"/>
      <c r="D86" s="44">
        <f>SUM(D87)</f>
        <v>400000</v>
      </c>
      <c r="E86" s="25">
        <f t="shared" si="5"/>
        <v>343020.75</v>
      </c>
      <c r="F86" s="26">
        <f t="shared" si="5"/>
        <v>85.755187499999991</v>
      </c>
      <c r="G86" s="5"/>
      <c r="H86" s="1"/>
      <c r="I86" s="1"/>
      <c r="J86" s="1"/>
      <c r="K86" s="1"/>
    </row>
    <row r="87" spans="1:11" ht="39" customHeight="1" x14ac:dyDescent="0.3">
      <c r="A87" s="38" t="s">
        <v>37</v>
      </c>
      <c r="B87" s="43"/>
      <c r="C87" s="46">
        <v>800</v>
      </c>
      <c r="D87" s="44">
        <v>400000</v>
      </c>
      <c r="E87" s="25">
        <v>343020.75</v>
      </c>
      <c r="F87" s="26">
        <f>E87/D87*100</f>
        <v>85.755187499999991</v>
      </c>
      <c r="G87" s="5"/>
      <c r="H87" s="1"/>
      <c r="I87" s="1"/>
      <c r="J87" s="1"/>
      <c r="K87" s="1"/>
    </row>
    <row r="88" spans="1:11" ht="40.200000000000003" x14ac:dyDescent="0.3">
      <c r="A88" s="52" t="s">
        <v>148</v>
      </c>
      <c r="B88" s="51" t="s">
        <v>150</v>
      </c>
      <c r="C88" s="46"/>
      <c r="D88" s="44">
        <f>SUM(D89)</f>
        <v>58255</v>
      </c>
      <c r="E88" s="44">
        <f>SUM(E89)</f>
        <v>0</v>
      </c>
      <c r="F88" s="26">
        <f>E88/D88*100</f>
        <v>0</v>
      </c>
      <c r="G88" s="5"/>
      <c r="H88" s="1"/>
      <c r="I88" s="1"/>
      <c r="J88" s="1"/>
      <c r="K88" s="1"/>
    </row>
    <row r="89" spans="1:11" ht="40.200000000000003" x14ac:dyDescent="0.3">
      <c r="A89" s="50" t="s">
        <v>210</v>
      </c>
      <c r="B89" s="51" t="s">
        <v>149</v>
      </c>
      <c r="C89" s="46"/>
      <c r="D89" s="44">
        <f>D90</f>
        <v>58255</v>
      </c>
      <c r="E89" s="25">
        <f>E90</f>
        <v>0</v>
      </c>
      <c r="F89" s="26">
        <v>0</v>
      </c>
      <c r="G89" s="5"/>
      <c r="H89" s="1"/>
      <c r="I89" s="1"/>
      <c r="J89" s="1"/>
      <c r="K89" s="1"/>
    </row>
    <row r="90" spans="1:11" ht="26.4" x14ac:dyDescent="0.3">
      <c r="A90" s="62" t="s">
        <v>146</v>
      </c>
      <c r="B90" s="53" t="s">
        <v>147</v>
      </c>
      <c r="C90" s="46"/>
      <c r="D90" s="44">
        <f>SUM(D91,D93)</f>
        <v>58255</v>
      </c>
      <c r="E90" s="44">
        <f>E91+E93</f>
        <v>0</v>
      </c>
      <c r="F90" s="26">
        <v>0</v>
      </c>
      <c r="G90" s="5"/>
      <c r="H90" s="1"/>
      <c r="I90" s="1"/>
      <c r="J90" s="1"/>
      <c r="K90" s="1"/>
    </row>
    <row r="91" spans="1:11" ht="53.4" x14ac:dyDescent="0.3">
      <c r="A91" s="63" t="s">
        <v>144</v>
      </c>
      <c r="B91" s="45" t="s">
        <v>145</v>
      </c>
      <c r="C91" s="46"/>
      <c r="D91" s="44">
        <f>D92</f>
        <v>2915</v>
      </c>
      <c r="E91" s="25">
        <f>E92</f>
        <v>0</v>
      </c>
      <c r="F91" s="26">
        <f>F92</f>
        <v>0</v>
      </c>
      <c r="G91" s="5"/>
      <c r="H91" s="1"/>
      <c r="I91" s="1"/>
      <c r="J91" s="1"/>
      <c r="K91" s="1"/>
    </row>
    <row r="92" spans="1:11" ht="27" x14ac:dyDescent="0.3">
      <c r="A92" s="64" t="s">
        <v>16</v>
      </c>
      <c r="B92" s="45"/>
      <c r="C92" s="46">
        <v>200</v>
      </c>
      <c r="D92" s="44">
        <v>2915</v>
      </c>
      <c r="E92" s="25">
        <v>0</v>
      </c>
      <c r="F92" s="26">
        <v>0</v>
      </c>
      <c r="G92" s="5"/>
      <c r="H92" s="1"/>
      <c r="I92" s="1"/>
      <c r="J92" s="1"/>
      <c r="K92" s="1"/>
    </row>
    <row r="93" spans="1:11" ht="53.4" x14ac:dyDescent="0.3">
      <c r="A93" s="63" t="s">
        <v>142</v>
      </c>
      <c r="B93" s="45" t="s">
        <v>143</v>
      </c>
      <c r="C93" s="46"/>
      <c r="D93" s="44">
        <f>D94</f>
        <v>55340</v>
      </c>
      <c r="E93" s="25">
        <f>E94</f>
        <v>0</v>
      </c>
      <c r="F93" s="26">
        <f>F94</f>
        <v>0</v>
      </c>
      <c r="G93" s="5"/>
      <c r="H93" s="1"/>
      <c r="I93" s="1"/>
      <c r="J93" s="1"/>
      <c r="K93" s="1"/>
    </row>
    <row r="94" spans="1:11" ht="27" x14ac:dyDescent="0.3">
      <c r="A94" s="64" t="s">
        <v>16</v>
      </c>
      <c r="B94" s="53"/>
      <c r="C94" s="46">
        <v>800</v>
      </c>
      <c r="D94" s="44">
        <v>55340</v>
      </c>
      <c r="E94" s="25">
        <v>0</v>
      </c>
      <c r="F94" s="26">
        <v>0</v>
      </c>
      <c r="G94" s="5"/>
      <c r="H94" s="1"/>
      <c r="I94" s="1"/>
      <c r="J94" s="1"/>
      <c r="K94" s="1"/>
    </row>
    <row r="95" spans="1:11" ht="39.6" x14ac:dyDescent="0.3">
      <c r="A95" s="36" t="s">
        <v>38</v>
      </c>
      <c r="B95" s="54" t="s">
        <v>39</v>
      </c>
      <c r="C95" s="65"/>
      <c r="D95" s="44">
        <f>SUM(D96+D133+D138)</f>
        <v>4343206</v>
      </c>
      <c r="E95" s="25">
        <f>E96+E129+E134</f>
        <v>3411402.55</v>
      </c>
      <c r="F95" s="26">
        <f>E95/D95*100</f>
        <v>78.545722906074445</v>
      </c>
      <c r="G95" s="5"/>
      <c r="H95" s="1"/>
      <c r="I95" s="1"/>
      <c r="J95" s="1"/>
      <c r="K95" s="1"/>
    </row>
    <row r="96" spans="1:11" ht="66" x14ac:dyDescent="0.3">
      <c r="A96" s="41" t="s">
        <v>90</v>
      </c>
      <c r="B96" s="54" t="s">
        <v>40</v>
      </c>
      <c r="C96" s="46"/>
      <c r="D96" s="44">
        <f>SUM(D97)</f>
        <v>4343206</v>
      </c>
      <c r="E96" s="25">
        <f>SUM(E97)</f>
        <v>3411402.55</v>
      </c>
      <c r="F96" s="26">
        <f>F97</f>
        <v>78.545722906074445</v>
      </c>
      <c r="G96" s="5"/>
      <c r="H96" s="1"/>
      <c r="I96" s="1"/>
      <c r="J96" s="1"/>
      <c r="K96" s="1"/>
    </row>
    <row r="97" spans="1:11" ht="66" x14ac:dyDescent="0.3">
      <c r="A97" s="48" t="s">
        <v>41</v>
      </c>
      <c r="B97" s="45" t="s">
        <v>42</v>
      </c>
      <c r="C97" s="49"/>
      <c r="D97" s="44">
        <f>SUM(D98+D101+D103+D105+D107+D109+D113+D121+D117+D125+D129)</f>
        <v>4343206</v>
      </c>
      <c r="E97" s="25">
        <f>E98+E101+E103+E105+E107+E109+E117+E126+E113+E121</f>
        <v>3411402.55</v>
      </c>
      <c r="F97" s="26">
        <f>E97/D97*100</f>
        <v>78.545722906074445</v>
      </c>
      <c r="G97" s="5"/>
      <c r="H97" s="1"/>
      <c r="I97" s="1"/>
      <c r="J97" s="1"/>
      <c r="K97" s="1"/>
    </row>
    <row r="98" spans="1:11" ht="52.8" x14ac:dyDescent="0.3">
      <c r="A98" s="34" t="s">
        <v>91</v>
      </c>
      <c r="B98" s="45" t="s">
        <v>43</v>
      </c>
      <c r="C98" s="49"/>
      <c r="D98" s="44">
        <f>D99+D100</f>
        <v>0</v>
      </c>
      <c r="E98" s="25">
        <f>SUM(E99)</f>
        <v>0</v>
      </c>
      <c r="F98" s="26" t="e">
        <f>F99</f>
        <v>#DIV/0!</v>
      </c>
      <c r="G98" s="5"/>
      <c r="H98" s="1"/>
      <c r="I98" s="1"/>
      <c r="J98" s="1"/>
      <c r="K98" s="1"/>
    </row>
    <row r="99" spans="1:11" ht="26.4" x14ac:dyDescent="0.3">
      <c r="A99" s="38" t="s">
        <v>16</v>
      </c>
      <c r="B99" s="45"/>
      <c r="C99" s="46">
        <v>200</v>
      </c>
      <c r="D99" s="44">
        <v>0</v>
      </c>
      <c r="E99" s="25">
        <v>0</v>
      </c>
      <c r="F99" s="26" t="e">
        <f>E99/D99*100</f>
        <v>#DIV/0!</v>
      </c>
      <c r="G99" s="5"/>
      <c r="H99" s="1"/>
      <c r="I99" s="1"/>
      <c r="J99" s="1"/>
      <c r="K99" s="1"/>
    </row>
    <row r="100" spans="1:11" x14ac:dyDescent="0.3">
      <c r="A100" s="38" t="s">
        <v>37</v>
      </c>
      <c r="B100" s="45"/>
      <c r="C100" s="46">
        <v>800</v>
      </c>
      <c r="D100" s="66">
        <v>0</v>
      </c>
      <c r="E100" s="25">
        <v>0</v>
      </c>
      <c r="F100" s="26" t="e">
        <f>E100/D100*100</f>
        <v>#DIV/0!</v>
      </c>
      <c r="G100" s="5"/>
      <c r="H100" s="1"/>
      <c r="I100" s="1"/>
      <c r="J100" s="1"/>
      <c r="K100" s="1"/>
    </row>
    <row r="101" spans="1:11" ht="26.4" x14ac:dyDescent="0.3">
      <c r="A101" s="34" t="s">
        <v>44</v>
      </c>
      <c r="B101" s="45" t="s">
        <v>45</v>
      </c>
      <c r="C101" s="49"/>
      <c r="D101" s="44">
        <f>SUM(D102)</f>
        <v>4343206</v>
      </c>
      <c r="E101" s="25">
        <f>E102</f>
        <v>3411402.55</v>
      </c>
      <c r="F101" s="26">
        <f>F102</f>
        <v>78.545722906074445</v>
      </c>
      <c r="G101" s="5"/>
      <c r="H101" s="1"/>
      <c r="I101" s="1"/>
      <c r="J101" s="1"/>
      <c r="K101" s="1"/>
    </row>
    <row r="102" spans="1:11" ht="26.4" x14ac:dyDescent="0.3">
      <c r="A102" s="38" t="s">
        <v>44</v>
      </c>
      <c r="B102" s="45"/>
      <c r="C102" s="46">
        <v>200</v>
      </c>
      <c r="D102" s="44">
        <v>4343206</v>
      </c>
      <c r="E102" s="25">
        <v>3411402.55</v>
      </c>
      <c r="F102" s="26">
        <f>E101/D101*100</f>
        <v>78.545722906074445</v>
      </c>
      <c r="G102" s="5"/>
      <c r="H102" s="1"/>
      <c r="I102" s="1"/>
      <c r="J102" s="1"/>
      <c r="K102" s="1"/>
    </row>
    <row r="103" spans="1:11" ht="26.4" x14ac:dyDescent="0.3">
      <c r="A103" s="34" t="s">
        <v>211</v>
      </c>
      <c r="B103" s="45" t="s">
        <v>104</v>
      </c>
      <c r="C103" s="46"/>
      <c r="D103" s="44">
        <f>SUM(D104)</f>
        <v>0</v>
      </c>
      <c r="E103" s="25">
        <f>E104</f>
        <v>0</v>
      </c>
      <c r="F103" s="26" t="e">
        <f t="shared" ref="F103:F109" si="6">E103/D103*100</f>
        <v>#DIV/0!</v>
      </c>
      <c r="G103" s="5"/>
      <c r="H103" s="1"/>
      <c r="I103" s="1"/>
      <c r="J103" s="1"/>
      <c r="K103" s="1"/>
    </row>
    <row r="104" spans="1:11" ht="26.4" x14ac:dyDescent="0.3">
      <c r="A104" s="38" t="s">
        <v>16</v>
      </c>
      <c r="B104" s="45"/>
      <c r="C104" s="46">
        <v>200</v>
      </c>
      <c r="D104" s="44">
        <v>0</v>
      </c>
      <c r="E104" s="25">
        <v>0</v>
      </c>
      <c r="F104" s="26" t="e">
        <f t="shared" si="6"/>
        <v>#DIV/0!</v>
      </c>
      <c r="G104" s="5"/>
      <c r="H104" s="1"/>
      <c r="I104" s="1"/>
      <c r="J104" s="1"/>
      <c r="K104" s="1"/>
    </row>
    <row r="105" spans="1:11" x14ac:dyDescent="0.3">
      <c r="A105" s="34" t="s">
        <v>66</v>
      </c>
      <c r="B105" s="45" t="s">
        <v>104</v>
      </c>
      <c r="C105" s="46"/>
      <c r="D105" s="44">
        <f>D106</f>
        <v>0</v>
      </c>
      <c r="E105" s="25">
        <f>E106</f>
        <v>0</v>
      </c>
      <c r="F105" s="26" t="e">
        <f t="shared" si="6"/>
        <v>#DIV/0!</v>
      </c>
      <c r="G105" s="5"/>
      <c r="H105" s="1"/>
      <c r="I105" s="1"/>
      <c r="J105" s="1"/>
      <c r="K105" s="1"/>
    </row>
    <row r="106" spans="1:11" x14ac:dyDescent="0.3">
      <c r="A106" s="38" t="s">
        <v>174</v>
      </c>
      <c r="B106" s="45"/>
      <c r="C106" s="46">
        <v>500</v>
      </c>
      <c r="D106" s="44">
        <v>0</v>
      </c>
      <c r="E106" s="25"/>
      <c r="F106" s="26" t="e">
        <f t="shared" si="6"/>
        <v>#DIV/0!</v>
      </c>
      <c r="G106" s="5"/>
      <c r="H106" s="1"/>
      <c r="I106" s="1"/>
      <c r="J106" s="1"/>
      <c r="K106" s="1"/>
    </row>
    <row r="107" spans="1:11" ht="26.4" x14ac:dyDescent="0.3">
      <c r="A107" s="34" t="s">
        <v>46</v>
      </c>
      <c r="B107" s="45" t="s">
        <v>47</v>
      </c>
      <c r="C107" s="49"/>
      <c r="D107" s="44">
        <f>SUM(D108)</f>
        <v>0</v>
      </c>
      <c r="E107" s="25">
        <f>E108</f>
        <v>0</v>
      </c>
      <c r="F107" s="26" t="e">
        <f t="shared" si="6"/>
        <v>#DIV/0!</v>
      </c>
      <c r="G107" s="5"/>
      <c r="H107" s="1"/>
      <c r="I107" s="1"/>
      <c r="J107" s="1"/>
      <c r="K107" s="1"/>
    </row>
    <row r="108" spans="1:11" ht="26.4" x14ac:dyDescent="0.3">
      <c r="A108" s="38" t="s">
        <v>16</v>
      </c>
      <c r="B108" s="43"/>
      <c r="C108" s="46">
        <v>200</v>
      </c>
      <c r="D108" s="44">
        <v>0</v>
      </c>
      <c r="E108" s="56">
        <v>0</v>
      </c>
      <c r="F108" s="26" t="e">
        <f t="shared" si="6"/>
        <v>#DIV/0!</v>
      </c>
      <c r="G108" s="5"/>
      <c r="H108" s="1"/>
      <c r="I108" s="1"/>
      <c r="J108" s="1"/>
      <c r="K108" s="1"/>
    </row>
    <row r="109" spans="1:11" x14ac:dyDescent="0.3">
      <c r="A109" s="117" t="s">
        <v>66</v>
      </c>
      <c r="B109" s="114" t="s">
        <v>47</v>
      </c>
      <c r="C109" s="114"/>
      <c r="D109" s="115">
        <f>D111</f>
        <v>0</v>
      </c>
      <c r="E109" s="116">
        <f>E111</f>
        <v>0</v>
      </c>
      <c r="F109" s="112" t="e">
        <f t="shared" si="6"/>
        <v>#DIV/0!</v>
      </c>
      <c r="G109" s="5"/>
      <c r="H109" s="1"/>
      <c r="I109" s="1"/>
      <c r="J109" s="1"/>
      <c r="K109" s="1"/>
    </row>
    <row r="110" spans="1:11" x14ac:dyDescent="0.3">
      <c r="A110" s="117"/>
      <c r="B110" s="114"/>
      <c r="C110" s="114"/>
      <c r="D110" s="115"/>
      <c r="E110" s="116"/>
      <c r="F110" s="112"/>
      <c r="G110" s="5"/>
      <c r="H110" s="1"/>
      <c r="I110" s="1"/>
      <c r="J110" s="1"/>
      <c r="K110" s="1"/>
    </row>
    <row r="111" spans="1:11" x14ac:dyDescent="0.3">
      <c r="A111" s="113" t="s">
        <v>174</v>
      </c>
      <c r="B111" s="114"/>
      <c r="C111" s="114">
        <v>500</v>
      </c>
      <c r="D111" s="115">
        <v>0</v>
      </c>
      <c r="E111" s="116">
        <v>0</v>
      </c>
      <c r="F111" s="112" t="e">
        <f>E111/D111*100</f>
        <v>#DIV/0!</v>
      </c>
      <c r="G111" s="5"/>
      <c r="H111" s="1"/>
      <c r="I111" s="1"/>
      <c r="J111" s="1"/>
      <c r="K111" s="1"/>
    </row>
    <row r="112" spans="1:11" x14ac:dyDescent="0.3">
      <c r="A112" s="113"/>
      <c r="B112" s="114"/>
      <c r="C112" s="114"/>
      <c r="D112" s="115"/>
      <c r="E112" s="116"/>
      <c r="F112" s="112"/>
      <c r="G112" s="5"/>
      <c r="H112" s="1"/>
      <c r="I112" s="1"/>
      <c r="J112" s="1"/>
      <c r="K112" s="1"/>
    </row>
    <row r="113" spans="1:11" x14ac:dyDescent="0.3">
      <c r="A113" s="117" t="s">
        <v>66</v>
      </c>
      <c r="B113" s="114" t="s">
        <v>164</v>
      </c>
      <c r="C113" s="114"/>
      <c r="D113" s="115">
        <f>SUM(D115)</f>
        <v>0</v>
      </c>
      <c r="E113" s="118">
        <f>E115</f>
        <v>0</v>
      </c>
      <c r="F113" s="91" t="e">
        <f>E113/D113</f>
        <v>#DIV/0!</v>
      </c>
      <c r="G113" s="5"/>
      <c r="H113" s="1"/>
      <c r="I113" s="1"/>
      <c r="J113" s="1"/>
      <c r="K113" s="1"/>
    </row>
    <row r="114" spans="1:11" ht="15.6" customHeight="1" x14ac:dyDescent="0.3">
      <c r="A114" s="117"/>
      <c r="B114" s="114"/>
      <c r="C114" s="114"/>
      <c r="D114" s="115"/>
      <c r="E114" s="119"/>
      <c r="F114" s="92"/>
      <c r="G114" s="5"/>
      <c r="H114" s="1"/>
      <c r="I114" s="1"/>
      <c r="J114" s="1"/>
      <c r="K114" s="1"/>
    </row>
    <row r="115" spans="1:11" ht="16.2" customHeight="1" x14ac:dyDescent="0.3">
      <c r="A115" s="113" t="s">
        <v>174</v>
      </c>
      <c r="B115" s="114"/>
      <c r="C115" s="114">
        <v>500</v>
      </c>
      <c r="D115" s="115">
        <v>0</v>
      </c>
      <c r="E115" s="118"/>
      <c r="F115" s="91" t="e">
        <f>E115/D115</f>
        <v>#DIV/0!</v>
      </c>
      <c r="G115" s="5"/>
      <c r="H115" s="1"/>
      <c r="I115" s="1"/>
      <c r="J115" s="1"/>
      <c r="K115" s="1"/>
    </row>
    <row r="116" spans="1:11" ht="15.6" customHeight="1" x14ac:dyDescent="0.3">
      <c r="A116" s="113"/>
      <c r="B116" s="114"/>
      <c r="C116" s="114"/>
      <c r="D116" s="115"/>
      <c r="E116" s="119"/>
      <c r="F116" s="92"/>
      <c r="G116" s="5"/>
      <c r="H116" s="1"/>
      <c r="I116" s="1"/>
      <c r="J116" s="1"/>
      <c r="K116" s="1"/>
    </row>
    <row r="117" spans="1:11" ht="16.2" customHeight="1" x14ac:dyDescent="0.3">
      <c r="A117" s="117" t="s">
        <v>212</v>
      </c>
      <c r="B117" s="114" t="s">
        <v>164</v>
      </c>
      <c r="C117" s="114"/>
      <c r="D117" s="115">
        <f>D119</f>
        <v>0</v>
      </c>
      <c r="E117" s="110">
        <f>E119</f>
        <v>0</v>
      </c>
      <c r="F117" s="99" t="e">
        <f>E117/D117*100</f>
        <v>#DIV/0!</v>
      </c>
      <c r="G117" s="5"/>
      <c r="H117" s="1"/>
      <c r="I117" s="1"/>
      <c r="J117" s="1"/>
      <c r="K117" s="1"/>
    </row>
    <row r="118" spans="1:11" ht="15.75" customHeight="1" x14ac:dyDescent="0.3">
      <c r="A118" s="117"/>
      <c r="B118" s="114"/>
      <c r="C118" s="114"/>
      <c r="D118" s="115"/>
      <c r="E118" s="106"/>
      <c r="F118" s="100"/>
      <c r="G118" s="5"/>
      <c r="H118" s="1"/>
      <c r="I118" s="1"/>
      <c r="J118" s="1"/>
      <c r="K118" s="1"/>
    </row>
    <row r="119" spans="1:11" ht="30" customHeight="1" x14ac:dyDescent="0.3">
      <c r="A119" s="117" t="s">
        <v>212</v>
      </c>
      <c r="B119" s="114"/>
      <c r="C119" s="114">
        <v>200</v>
      </c>
      <c r="D119" s="115">
        <v>0</v>
      </c>
      <c r="E119" s="105"/>
      <c r="F119" s="107" t="e">
        <f>+E119/D119*100</f>
        <v>#DIV/0!</v>
      </c>
      <c r="G119" s="5"/>
      <c r="H119" s="1"/>
      <c r="I119" s="1"/>
      <c r="J119" s="1"/>
      <c r="K119" s="1"/>
    </row>
    <row r="120" spans="1:11" ht="30" customHeight="1" x14ac:dyDescent="0.3">
      <c r="A120" s="117"/>
      <c r="B120" s="114"/>
      <c r="C120" s="114"/>
      <c r="D120" s="115"/>
      <c r="E120" s="110"/>
      <c r="F120" s="99"/>
      <c r="G120" s="5"/>
      <c r="H120" s="1"/>
      <c r="I120" s="1"/>
      <c r="J120" s="1"/>
      <c r="K120" s="1"/>
    </row>
    <row r="121" spans="1:11" ht="30" customHeight="1" x14ac:dyDescent="0.3">
      <c r="A121" s="117" t="s">
        <v>66</v>
      </c>
      <c r="B121" s="111" t="s">
        <v>165</v>
      </c>
      <c r="C121" s="114"/>
      <c r="D121" s="115">
        <f>SUM(D123)</f>
        <v>0</v>
      </c>
      <c r="E121" s="116">
        <f>E123</f>
        <v>0</v>
      </c>
      <c r="F121" s="112" t="e">
        <f>E121/D121*100</f>
        <v>#DIV/0!</v>
      </c>
      <c r="G121" s="5"/>
      <c r="H121" s="1"/>
      <c r="I121" s="1"/>
      <c r="J121" s="1"/>
      <c r="K121" s="1"/>
    </row>
    <row r="122" spans="1:11" ht="14.4" customHeight="1" x14ac:dyDescent="0.3">
      <c r="A122" s="117"/>
      <c r="B122" s="111"/>
      <c r="C122" s="114"/>
      <c r="D122" s="115"/>
      <c r="E122" s="116"/>
      <c r="F122" s="112"/>
      <c r="G122" s="5"/>
      <c r="H122" s="1"/>
      <c r="I122" s="1"/>
      <c r="J122" s="1"/>
      <c r="K122" s="1"/>
    </row>
    <row r="123" spans="1:11" ht="14.4" customHeight="1" x14ac:dyDescent="0.3">
      <c r="A123" s="113" t="s">
        <v>174</v>
      </c>
      <c r="B123" s="114"/>
      <c r="C123" s="114">
        <v>500</v>
      </c>
      <c r="D123" s="115">
        <v>0</v>
      </c>
      <c r="E123" s="116"/>
      <c r="F123" s="112" t="e">
        <f>E123/D123*100</f>
        <v>#DIV/0!</v>
      </c>
      <c r="G123" s="5"/>
      <c r="H123" s="1"/>
      <c r="I123" s="1"/>
      <c r="J123" s="1"/>
      <c r="K123" s="1"/>
    </row>
    <row r="124" spans="1:11" ht="15.6" customHeight="1" x14ac:dyDescent="0.3">
      <c r="A124" s="113"/>
      <c r="B124" s="114"/>
      <c r="C124" s="114"/>
      <c r="D124" s="115"/>
      <c r="E124" s="116"/>
      <c r="F124" s="112"/>
      <c r="G124" s="5"/>
      <c r="H124" s="1"/>
      <c r="I124" s="1"/>
      <c r="J124" s="1"/>
      <c r="K124" s="1"/>
    </row>
    <row r="125" spans="1:11" ht="28.95" customHeight="1" x14ac:dyDescent="0.3">
      <c r="A125" s="117" t="s">
        <v>212</v>
      </c>
      <c r="B125" s="111" t="s">
        <v>165</v>
      </c>
      <c r="C125" s="114"/>
      <c r="D125" s="115">
        <f>D127</f>
        <v>0</v>
      </c>
      <c r="E125" s="67"/>
      <c r="F125" s="68"/>
      <c r="G125" s="5"/>
      <c r="H125" s="1"/>
      <c r="I125" s="1"/>
      <c r="J125" s="1"/>
      <c r="K125" s="1"/>
    </row>
    <row r="126" spans="1:11" x14ac:dyDescent="0.3">
      <c r="A126" s="117"/>
      <c r="B126" s="111"/>
      <c r="C126" s="114"/>
      <c r="D126" s="115"/>
      <c r="E126" s="58">
        <f>E127</f>
        <v>0</v>
      </c>
      <c r="F126" s="59" t="e">
        <f>F127</f>
        <v>#DIV/0!</v>
      </c>
      <c r="G126" s="5"/>
      <c r="H126" s="1"/>
      <c r="I126" s="1"/>
      <c r="J126" s="1"/>
      <c r="K126" s="1"/>
    </row>
    <row r="127" spans="1:11" ht="67.95" customHeight="1" x14ac:dyDescent="0.3">
      <c r="A127" s="117" t="s">
        <v>212</v>
      </c>
      <c r="B127" s="114"/>
      <c r="C127" s="114">
        <v>200</v>
      </c>
      <c r="D127" s="115">
        <v>0</v>
      </c>
      <c r="E127" s="110"/>
      <c r="F127" s="99" t="e">
        <f>E127/D127*100</f>
        <v>#DIV/0!</v>
      </c>
      <c r="G127" s="5"/>
      <c r="H127" s="1"/>
      <c r="I127" s="1"/>
      <c r="J127" s="1"/>
      <c r="K127" s="1"/>
    </row>
    <row r="128" spans="1:11" x14ac:dyDescent="0.3">
      <c r="A128" s="117"/>
      <c r="B128" s="114"/>
      <c r="C128" s="114"/>
      <c r="D128" s="115"/>
      <c r="E128" s="106"/>
      <c r="F128" s="100"/>
      <c r="G128" s="5"/>
      <c r="H128" s="1"/>
      <c r="I128" s="1"/>
      <c r="J128" s="1"/>
      <c r="K128" s="1"/>
    </row>
    <row r="129" spans="1:11" x14ac:dyDescent="0.3">
      <c r="A129" s="108" t="s">
        <v>184</v>
      </c>
      <c r="B129" s="111" t="s">
        <v>183</v>
      </c>
      <c r="C129" s="95"/>
      <c r="D129" s="97">
        <f>D131</f>
        <v>0</v>
      </c>
      <c r="E129" s="97">
        <f>E131</f>
        <v>0</v>
      </c>
      <c r="F129" s="99" t="e">
        <f>E129/D129*100</f>
        <v>#DIV/0!</v>
      </c>
      <c r="G129" s="5"/>
      <c r="H129" s="1"/>
      <c r="I129" s="1"/>
      <c r="J129" s="1"/>
      <c r="K129" s="1"/>
    </row>
    <row r="130" spans="1:11" x14ac:dyDescent="0.3">
      <c r="A130" s="109"/>
      <c r="B130" s="111"/>
      <c r="C130" s="96"/>
      <c r="D130" s="98"/>
      <c r="E130" s="98"/>
      <c r="F130" s="100"/>
      <c r="G130" s="5"/>
      <c r="H130" s="1"/>
      <c r="I130" s="1"/>
      <c r="J130" s="1"/>
      <c r="K130" s="1"/>
    </row>
    <row r="131" spans="1:11" x14ac:dyDescent="0.3">
      <c r="A131" s="108" t="s">
        <v>184</v>
      </c>
      <c r="B131" s="95"/>
      <c r="C131" s="95">
        <v>200</v>
      </c>
      <c r="D131" s="97">
        <v>0</v>
      </c>
      <c r="E131" s="105">
        <v>0</v>
      </c>
      <c r="F131" s="99" t="e">
        <f>E131/D131*100</f>
        <v>#DIV/0!</v>
      </c>
      <c r="G131" s="5"/>
      <c r="H131" s="1"/>
      <c r="I131" s="1"/>
      <c r="J131" s="1"/>
      <c r="K131" s="1"/>
    </row>
    <row r="132" spans="1:11" x14ac:dyDescent="0.3">
      <c r="A132" s="109"/>
      <c r="B132" s="96"/>
      <c r="C132" s="96"/>
      <c r="D132" s="98"/>
      <c r="E132" s="106"/>
      <c r="F132" s="100"/>
      <c r="G132" s="5"/>
      <c r="H132" s="1"/>
      <c r="I132" s="1"/>
      <c r="J132" s="1"/>
      <c r="K132" s="1"/>
    </row>
    <row r="133" spans="1:11" x14ac:dyDescent="0.3">
      <c r="A133" s="101" t="s">
        <v>93</v>
      </c>
      <c r="B133" s="102" t="s">
        <v>48</v>
      </c>
      <c r="C133" s="103"/>
      <c r="D133" s="104">
        <f>D137</f>
        <v>0</v>
      </c>
      <c r="E133" s="105">
        <v>0</v>
      </c>
      <c r="F133" s="107" t="e">
        <f>E133/D133*100</f>
        <v>#DIV/0!</v>
      </c>
      <c r="G133" s="5"/>
      <c r="H133" s="1"/>
      <c r="I133" s="1"/>
      <c r="J133" s="1"/>
      <c r="K133" s="1"/>
    </row>
    <row r="134" spans="1:11" x14ac:dyDescent="0.3">
      <c r="A134" s="101"/>
      <c r="B134" s="102"/>
      <c r="C134" s="103"/>
      <c r="D134" s="104"/>
      <c r="E134" s="106"/>
      <c r="F134" s="100"/>
      <c r="G134" s="5"/>
      <c r="H134" s="1"/>
      <c r="I134" s="1"/>
      <c r="J134" s="1"/>
      <c r="K134" s="1"/>
    </row>
    <row r="135" spans="1:11" x14ac:dyDescent="0.3">
      <c r="A135" s="34" t="s">
        <v>49</v>
      </c>
      <c r="B135" s="45" t="s">
        <v>50</v>
      </c>
      <c r="C135" s="49"/>
      <c r="D135" s="44">
        <f>SUM(D136)</f>
        <v>0</v>
      </c>
      <c r="E135" s="25">
        <f>E137</f>
        <v>0</v>
      </c>
      <c r="F135" s="26" t="e">
        <f>F136</f>
        <v>#DIV/0!</v>
      </c>
      <c r="G135" s="5"/>
      <c r="H135" s="1"/>
      <c r="I135" s="1"/>
      <c r="J135" s="1"/>
      <c r="K135" s="1"/>
    </row>
    <row r="136" spans="1:11" ht="39.6" x14ac:dyDescent="0.3">
      <c r="A136" s="48" t="s">
        <v>213</v>
      </c>
      <c r="B136" s="45" t="s">
        <v>51</v>
      </c>
      <c r="C136" s="49"/>
      <c r="D136" s="44">
        <f>SUM(D137)</f>
        <v>0</v>
      </c>
      <c r="E136" s="25">
        <f>E137</f>
        <v>0</v>
      </c>
      <c r="F136" s="26" t="e">
        <f t="shared" ref="F136:F142" si="7">E136/D136*100</f>
        <v>#DIV/0!</v>
      </c>
      <c r="G136" s="5"/>
      <c r="H136" s="1"/>
      <c r="I136" s="1"/>
      <c r="J136" s="1"/>
      <c r="K136" s="1"/>
    </row>
    <row r="137" spans="1:11" ht="26.4" x14ac:dyDescent="0.3">
      <c r="A137" s="38" t="s">
        <v>16</v>
      </c>
      <c r="B137" s="45"/>
      <c r="C137" s="49">
        <v>200</v>
      </c>
      <c r="D137" s="44">
        <v>0</v>
      </c>
      <c r="E137" s="56">
        <v>0</v>
      </c>
      <c r="F137" s="57" t="e">
        <f t="shared" si="7"/>
        <v>#DIV/0!</v>
      </c>
      <c r="G137" s="5"/>
      <c r="H137" s="1"/>
      <c r="I137" s="1"/>
      <c r="J137" s="1"/>
      <c r="K137" s="1"/>
    </row>
    <row r="138" spans="1:11" ht="53.4" x14ac:dyDescent="0.3">
      <c r="A138" s="50" t="s">
        <v>122</v>
      </c>
      <c r="B138" s="54" t="s">
        <v>121</v>
      </c>
      <c r="C138" s="49"/>
      <c r="D138" s="44">
        <f>D141</f>
        <v>0</v>
      </c>
      <c r="E138" s="44">
        <f>E141</f>
        <v>0</v>
      </c>
      <c r="F138" s="59" t="e">
        <f t="shared" si="7"/>
        <v>#DIV/0!</v>
      </c>
      <c r="G138" s="5"/>
      <c r="H138" s="1"/>
      <c r="I138" s="1"/>
      <c r="J138" s="1"/>
      <c r="K138" s="1"/>
    </row>
    <row r="139" spans="1:11" ht="40.200000000000003" x14ac:dyDescent="0.3">
      <c r="A139" s="29" t="s">
        <v>123</v>
      </c>
      <c r="B139" s="45" t="s">
        <v>120</v>
      </c>
      <c r="C139" s="49"/>
      <c r="D139" s="44">
        <f>D141</f>
        <v>0</v>
      </c>
      <c r="E139" s="44">
        <f>E141</f>
        <v>0</v>
      </c>
      <c r="F139" s="69" t="e">
        <f t="shared" si="7"/>
        <v>#DIV/0!</v>
      </c>
      <c r="G139" s="5"/>
      <c r="H139" s="1"/>
      <c r="I139" s="1"/>
      <c r="J139" s="1"/>
      <c r="K139" s="1"/>
    </row>
    <row r="140" spans="1:11" ht="53.4" x14ac:dyDescent="0.3">
      <c r="A140" s="17" t="s">
        <v>214</v>
      </c>
      <c r="B140" s="45" t="s">
        <v>119</v>
      </c>
      <c r="C140" s="49"/>
      <c r="D140" s="44">
        <f>D141</f>
        <v>0</v>
      </c>
      <c r="E140" s="44">
        <f>E141</f>
        <v>0</v>
      </c>
      <c r="F140" s="26" t="e">
        <f t="shared" si="7"/>
        <v>#DIV/0!</v>
      </c>
      <c r="G140" s="5"/>
      <c r="H140" s="1"/>
      <c r="I140" s="1"/>
      <c r="J140" s="1"/>
      <c r="K140" s="1"/>
    </row>
    <row r="141" spans="1:11" ht="26.4" x14ac:dyDescent="0.3">
      <c r="A141" s="38" t="s">
        <v>16</v>
      </c>
      <c r="B141" s="43"/>
      <c r="C141" s="49">
        <v>200</v>
      </c>
      <c r="D141" s="44">
        <v>0</v>
      </c>
      <c r="E141" s="44">
        <v>0</v>
      </c>
      <c r="F141" s="26" t="e">
        <f t="shared" si="7"/>
        <v>#DIV/0!</v>
      </c>
      <c r="G141" s="5"/>
      <c r="H141" s="1"/>
      <c r="I141" s="1"/>
      <c r="J141" s="1"/>
      <c r="K141" s="1"/>
    </row>
    <row r="142" spans="1:11" ht="39.6" x14ac:dyDescent="0.3">
      <c r="A142" s="41" t="s">
        <v>52</v>
      </c>
      <c r="B142" s="54" t="s">
        <v>53</v>
      </c>
      <c r="C142" s="65"/>
      <c r="D142" s="44">
        <f>D143+D152</f>
        <v>1040430.65</v>
      </c>
      <c r="E142" s="44">
        <f>E143+E152</f>
        <v>503227.01</v>
      </c>
      <c r="F142" s="57">
        <f t="shared" si="7"/>
        <v>48.367184300078051</v>
      </c>
      <c r="G142" s="5"/>
      <c r="H142" s="1"/>
      <c r="I142" s="1"/>
      <c r="J142" s="1"/>
      <c r="K142" s="1"/>
    </row>
    <row r="143" spans="1:11" ht="39.6" x14ac:dyDescent="0.3">
      <c r="A143" s="41" t="s">
        <v>54</v>
      </c>
      <c r="B143" s="54" t="s">
        <v>55</v>
      </c>
      <c r="C143" s="65"/>
      <c r="D143" s="44">
        <f>D144+D147</f>
        <v>315030</v>
      </c>
      <c r="E143" s="70">
        <f>SUM(E144+E147)</f>
        <v>249667.56</v>
      </c>
      <c r="F143" s="59">
        <f>E143/D143*100</f>
        <v>79.251995048090663</v>
      </c>
      <c r="G143" s="5"/>
      <c r="H143" s="1"/>
      <c r="I143" s="1"/>
      <c r="J143" s="1"/>
      <c r="K143" s="1"/>
    </row>
    <row r="144" spans="1:11" ht="26.4" x14ac:dyDescent="0.3">
      <c r="A144" s="34" t="s">
        <v>56</v>
      </c>
      <c r="B144" s="45" t="s">
        <v>57</v>
      </c>
      <c r="C144" s="65"/>
      <c r="D144" s="44">
        <f>SUM(D145)</f>
        <v>30000</v>
      </c>
      <c r="E144" s="58">
        <f>SUM(E145)</f>
        <v>28808</v>
      </c>
      <c r="F144" s="59">
        <f>F145</f>
        <v>96.026666666666671</v>
      </c>
      <c r="G144" s="5"/>
      <c r="H144" s="1"/>
      <c r="I144" s="1"/>
      <c r="J144" s="1"/>
      <c r="K144" s="1"/>
    </row>
    <row r="145" spans="1:11" ht="26.4" x14ac:dyDescent="0.3">
      <c r="A145" s="34" t="s">
        <v>58</v>
      </c>
      <c r="B145" s="45" t="s">
        <v>59</v>
      </c>
      <c r="C145" s="65"/>
      <c r="D145" s="44">
        <f>SUM(D146)</f>
        <v>30000</v>
      </c>
      <c r="E145" s="44">
        <f>SUM(E146)</f>
        <v>28808</v>
      </c>
      <c r="F145" s="59">
        <f t="shared" ref="F145:F155" si="8">E145/D145*100</f>
        <v>96.026666666666671</v>
      </c>
      <c r="G145" s="5"/>
      <c r="H145" s="1"/>
      <c r="I145" s="1"/>
      <c r="J145" s="1"/>
      <c r="K145" s="1"/>
    </row>
    <row r="146" spans="1:11" x14ac:dyDescent="0.3">
      <c r="A146" s="38" t="s">
        <v>37</v>
      </c>
      <c r="B146" s="45"/>
      <c r="C146" s="46">
        <v>800</v>
      </c>
      <c r="D146" s="44">
        <v>30000</v>
      </c>
      <c r="E146" s="58">
        <v>28808</v>
      </c>
      <c r="F146" s="59">
        <f t="shared" si="8"/>
        <v>96.026666666666671</v>
      </c>
      <c r="G146" s="5"/>
      <c r="H146" s="1"/>
      <c r="I146" s="1"/>
      <c r="J146" s="1"/>
      <c r="K146" s="1"/>
    </row>
    <row r="147" spans="1:11" ht="52.8" x14ac:dyDescent="0.3">
      <c r="A147" s="34" t="s">
        <v>60</v>
      </c>
      <c r="B147" s="45" t="s">
        <v>61</v>
      </c>
      <c r="C147" s="65"/>
      <c r="D147" s="44">
        <f>SUM(D148+D150)</f>
        <v>285030</v>
      </c>
      <c r="E147" s="44">
        <f>SUM(E148+E150)</f>
        <v>220859.56</v>
      </c>
      <c r="F147" s="59">
        <f t="shared" si="8"/>
        <v>77.486425990246644</v>
      </c>
      <c r="G147" s="5"/>
      <c r="H147" s="1"/>
      <c r="I147" s="1"/>
      <c r="J147" s="1"/>
      <c r="K147" s="1"/>
    </row>
    <row r="148" spans="1:11" ht="26.4" x14ac:dyDescent="0.3">
      <c r="A148" s="48" t="s">
        <v>62</v>
      </c>
      <c r="B148" s="45" t="s">
        <v>63</v>
      </c>
      <c r="C148" s="45"/>
      <c r="D148" s="44">
        <f>SUM(D149)</f>
        <v>215030</v>
      </c>
      <c r="E148" s="44">
        <f>SUM(E149)</f>
        <v>185030</v>
      </c>
      <c r="F148" s="59">
        <f t="shared" si="8"/>
        <v>86.04845835464819</v>
      </c>
      <c r="G148" s="5"/>
      <c r="H148" s="1"/>
      <c r="I148" s="1"/>
      <c r="J148" s="1"/>
      <c r="K148" s="1"/>
    </row>
    <row r="149" spans="1:11" ht="26.4" x14ac:dyDescent="0.3">
      <c r="A149" s="38" t="s">
        <v>16</v>
      </c>
      <c r="B149" s="43"/>
      <c r="C149" s="43">
        <v>200</v>
      </c>
      <c r="D149" s="44">
        <v>215030</v>
      </c>
      <c r="E149" s="71">
        <v>185030</v>
      </c>
      <c r="F149" s="69">
        <f t="shared" si="8"/>
        <v>86.04845835464819</v>
      </c>
      <c r="G149" s="5"/>
      <c r="H149" s="1"/>
      <c r="I149" s="1"/>
      <c r="J149" s="1"/>
      <c r="K149" s="1"/>
    </row>
    <row r="150" spans="1:11" ht="26.4" x14ac:dyDescent="0.3">
      <c r="A150" s="34" t="s">
        <v>64</v>
      </c>
      <c r="B150" s="45" t="s">
        <v>65</v>
      </c>
      <c r="C150" s="45"/>
      <c r="D150" s="44">
        <f>SUM(D151)</f>
        <v>70000</v>
      </c>
      <c r="E150" s="44">
        <f>SUM(E151)</f>
        <v>35829.56</v>
      </c>
      <c r="F150" s="26">
        <f t="shared" si="8"/>
        <v>51.185085714285719</v>
      </c>
      <c r="G150" s="5"/>
      <c r="H150" s="1"/>
      <c r="I150" s="1"/>
      <c r="J150" s="1"/>
      <c r="K150" s="1"/>
    </row>
    <row r="151" spans="1:11" ht="26.4" x14ac:dyDescent="0.3">
      <c r="A151" s="38" t="s">
        <v>16</v>
      </c>
      <c r="B151" s="43"/>
      <c r="C151" s="43">
        <v>200</v>
      </c>
      <c r="D151" s="44">
        <v>70000</v>
      </c>
      <c r="E151" s="58">
        <v>35829.56</v>
      </c>
      <c r="F151" s="26">
        <f t="shared" si="8"/>
        <v>51.185085714285719</v>
      </c>
      <c r="G151" s="5"/>
      <c r="H151" s="1"/>
      <c r="I151" s="1"/>
      <c r="J151" s="1"/>
      <c r="K151" s="1"/>
    </row>
    <row r="152" spans="1:11" ht="26.4" x14ac:dyDescent="0.3">
      <c r="A152" s="41" t="s">
        <v>92</v>
      </c>
      <c r="B152" s="45" t="s">
        <v>67</v>
      </c>
      <c r="C152" s="45"/>
      <c r="D152" s="44">
        <f>SUM(D154+D157+D160)</f>
        <v>725400.65</v>
      </c>
      <c r="E152" s="44">
        <f>SUM(E154+E157+E160)</f>
        <v>253559.44999999998</v>
      </c>
      <c r="F152" s="26">
        <f t="shared" si="8"/>
        <v>34.954400716348957</v>
      </c>
      <c r="G152" s="5"/>
      <c r="H152" s="1"/>
      <c r="I152" s="1"/>
      <c r="J152" s="1"/>
      <c r="K152" s="1"/>
    </row>
    <row r="153" spans="1:11" ht="26.4" x14ac:dyDescent="0.3">
      <c r="A153" s="34" t="s">
        <v>68</v>
      </c>
      <c r="B153" s="45" t="s">
        <v>69</v>
      </c>
      <c r="C153" s="45"/>
      <c r="D153" s="44">
        <f>D154+D160+D157</f>
        <v>725400.65</v>
      </c>
      <c r="E153" s="70">
        <f>SUM(E154+E155)</f>
        <v>177500</v>
      </c>
      <c r="F153" s="26">
        <f t="shared" si="8"/>
        <v>24.469236414386998</v>
      </c>
      <c r="G153" s="5"/>
      <c r="H153" s="1"/>
      <c r="I153" s="1"/>
      <c r="J153" s="1"/>
      <c r="K153" s="1"/>
    </row>
    <row r="154" spans="1:11" ht="39.6" x14ac:dyDescent="0.3">
      <c r="A154" s="48" t="s">
        <v>22</v>
      </c>
      <c r="B154" s="45" t="s">
        <v>70</v>
      </c>
      <c r="C154" s="45"/>
      <c r="D154" s="44">
        <f>D155+D156</f>
        <v>441500</v>
      </c>
      <c r="E154" s="44">
        <f>E155+E156</f>
        <v>137500</v>
      </c>
      <c r="F154" s="26">
        <f t="shared" si="8"/>
        <v>31.143827859569651</v>
      </c>
      <c r="G154" s="5"/>
      <c r="H154" s="1"/>
      <c r="I154" s="1"/>
      <c r="J154" s="1"/>
      <c r="K154" s="1"/>
    </row>
    <row r="155" spans="1:11" ht="26.4" x14ac:dyDescent="0.3">
      <c r="A155" s="38" t="s">
        <v>16</v>
      </c>
      <c r="B155" s="45"/>
      <c r="C155" s="43">
        <v>200</v>
      </c>
      <c r="D155" s="44">
        <v>74000</v>
      </c>
      <c r="E155" s="58">
        <v>40000</v>
      </c>
      <c r="F155" s="26">
        <f t="shared" si="8"/>
        <v>54.054054054054056</v>
      </c>
      <c r="G155" s="5"/>
      <c r="H155" s="1"/>
      <c r="I155" s="1"/>
      <c r="J155" s="1"/>
      <c r="K155" s="1"/>
    </row>
    <row r="156" spans="1:11" x14ac:dyDescent="0.3">
      <c r="A156" s="38" t="s">
        <v>37</v>
      </c>
      <c r="B156" s="43"/>
      <c r="C156" s="43">
        <v>800</v>
      </c>
      <c r="D156" s="44">
        <v>367500</v>
      </c>
      <c r="E156" s="58">
        <v>97500</v>
      </c>
      <c r="F156" s="26">
        <v>0</v>
      </c>
      <c r="G156" s="5"/>
      <c r="H156" s="1"/>
      <c r="I156" s="1"/>
      <c r="J156" s="1"/>
      <c r="K156" s="1"/>
    </row>
    <row r="157" spans="1:11" ht="26.4" x14ac:dyDescent="0.3">
      <c r="A157" s="38" t="s">
        <v>110</v>
      </c>
      <c r="B157" s="43" t="s">
        <v>111</v>
      </c>
      <c r="C157" s="43"/>
      <c r="D157" s="44">
        <f>SUM(D158+D159)</f>
        <v>283900.65000000002</v>
      </c>
      <c r="E157" s="44">
        <f>SUM(E158+E159)</f>
        <v>116059.44999999998</v>
      </c>
      <c r="F157" s="26">
        <v>0</v>
      </c>
      <c r="G157" s="5"/>
      <c r="H157" s="1"/>
      <c r="I157" s="1"/>
      <c r="J157" s="1"/>
      <c r="K157" s="1"/>
    </row>
    <row r="158" spans="1:11" ht="26.4" x14ac:dyDescent="0.3">
      <c r="A158" s="38" t="s">
        <v>16</v>
      </c>
      <c r="B158" s="43"/>
      <c r="C158" s="43">
        <v>200</v>
      </c>
      <c r="D158" s="44">
        <v>220000</v>
      </c>
      <c r="E158" s="72">
        <v>72732.429999999993</v>
      </c>
      <c r="F158" s="26">
        <f t="shared" ref="F158:F164" si="9">E158/D158*100</f>
        <v>33.06019545454545</v>
      </c>
      <c r="G158" s="5"/>
      <c r="H158" s="1"/>
      <c r="I158" s="1"/>
      <c r="J158" s="1"/>
      <c r="K158" s="1"/>
    </row>
    <row r="159" spans="1:11" x14ac:dyDescent="0.3">
      <c r="A159" s="38" t="s">
        <v>37</v>
      </c>
      <c r="B159" s="43"/>
      <c r="C159" s="43">
        <v>800</v>
      </c>
      <c r="D159" s="44">
        <v>63900.65</v>
      </c>
      <c r="E159" s="73">
        <v>43327.02</v>
      </c>
      <c r="F159" s="26">
        <f t="shared" si="9"/>
        <v>67.803723436303059</v>
      </c>
      <c r="G159" s="5"/>
      <c r="H159" s="1"/>
      <c r="I159" s="1"/>
      <c r="J159" s="1"/>
      <c r="K159" s="1"/>
    </row>
    <row r="160" spans="1:11" ht="39.6" x14ac:dyDescent="0.3">
      <c r="A160" s="48" t="s">
        <v>71</v>
      </c>
      <c r="B160" s="45" t="s">
        <v>72</v>
      </c>
      <c r="C160" s="46"/>
      <c r="D160" s="44">
        <f>SUM(D161)</f>
        <v>0</v>
      </c>
      <c r="E160" s="60">
        <v>0</v>
      </c>
      <c r="F160" s="26" t="e">
        <f t="shared" si="9"/>
        <v>#DIV/0!</v>
      </c>
      <c r="G160" s="5"/>
      <c r="H160" s="1"/>
      <c r="I160" s="1"/>
      <c r="J160" s="1"/>
      <c r="K160" s="1"/>
    </row>
    <row r="161" spans="1:11" ht="27" thickBot="1" x14ac:dyDescent="0.35">
      <c r="A161" s="38" t="s">
        <v>16</v>
      </c>
      <c r="B161" s="43"/>
      <c r="C161" s="43">
        <v>200</v>
      </c>
      <c r="D161" s="44">
        <v>0</v>
      </c>
      <c r="E161" s="74"/>
      <c r="F161" s="26" t="e">
        <f t="shared" si="9"/>
        <v>#DIV/0!</v>
      </c>
      <c r="G161" s="5"/>
      <c r="H161" s="1"/>
      <c r="I161" s="1"/>
      <c r="J161" s="1"/>
      <c r="K161" s="1"/>
    </row>
    <row r="162" spans="1:11" x14ac:dyDescent="0.3">
      <c r="A162" s="41" t="s">
        <v>73</v>
      </c>
      <c r="B162" s="54" t="s">
        <v>74</v>
      </c>
      <c r="C162" s="54"/>
      <c r="D162" s="44">
        <f>D163+D165+D170+D175+D179+D183+D186+D188+D190+D202+D198+D192+D194+D196+D204+D206+D200+D168</f>
        <v>9814698.8100000005</v>
      </c>
      <c r="E162" s="44">
        <f>E163+E165+E170+E175+E179+E183+E186+E188+E190+E202+E198+E192+E194+E196+E204+E206+E200+E168</f>
        <v>6675997.2999999998</v>
      </c>
      <c r="F162" s="26">
        <f t="shared" si="9"/>
        <v>68.020399089556989</v>
      </c>
      <c r="G162" s="5"/>
      <c r="H162" s="1"/>
      <c r="I162" s="1"/>
      <c r="J162" s="1"/>
      <c r="K162" s="1"/>
    </row>
    <row r="163" spans="1:11" ht="27.6" thickBot="1" x14ac:dyDescent="0.35">
      <c r="A163" s="29" t="s">
        <v>99</v>
      </c>
      <c r="B163" s="45" t="s">
        <v>100</v>
      </c>
      <c r="C163" s="54"/>
      <c r="D163" s="66">
        <f>D164</f>
        <v>746400</v>
      </c>
      <c r="E163" s="74">
        <f>E164</f>
        <v>483045.37</v>
      </c>
      <c r="F163" s="26">
        <f t="shared" si="9"/>
        <v>64.716689442658094</v>
      </c>
      <c r="G163" s="5"/>
      <c r="H163" s="1"/>
      <c r="I163" s="1"/>
      <c r="J163" s="1"/>
      <c r="K163" s="1"/>
    </row>
    <row r="164" spans="1:11" ht="26.4" x14ac:dyDescent="0.3">
      <c r="A164" s="38" t="s">
        <v>16</v>
      </c>
      <c r="B164" s="54"/>
      <c r="C164" s="43">
        <v>200</v>
      </c>
      <c r="D164" s="66">
        <v>746400</v>
      </c>
      <c r="E164" s="25">
        <v>483045.37</v>
      </c>
      <c r="F164" s="26">
        <f t="shared" si="9"/>
        <v>64.716689442658094</v>
      </c>
      <c r="G164" s="5"/>
      <c r="H164" s="1"/>
      <c r="I164" s="1"/>
      <c r="J164" s="1"/>
      <c r="K164" s="1"/>
    </row>
    <row r="165" spans="1:11" x14ac:dyDescent="0.3">
      <c r="A165" s="48" t="s">
        <v>75</v>
      </c>
      <c r="B165" s="45" t="s">
        <v>76</v>
      </c>
      <c r="C165" s="43"/>
      <c r="D165" s="44">
        <f>SUM(D166+D167)</f>
        <v>777453.26</v>
      </c>
      <c r="E165" s="44">
        <f>SUM(E166+E167)</f>
        <v>776933.26</v>
      </c>
      <c r="F165" s="26">
        <f>E165/D165*100</f>
        <v>99.933114950215781</v>
      </c>
      <c r="G165" s="5"/>
      <c r="H165" s="1"/>
      <c r="I165" s="1"/>
      <c r="J165" s="1"/>
      <c r="K165" s="1"/>
    </row>
    <row r="166" spans="1:11" ht="52.8" x14ac:dyDescent="0.3">
      <c r="A166" s="38" t="s">
        <v>21</v>
      </c>
      <c r="B166" s="43"/>
      <c r="C166" s="43">
        <v>100</v>
      </c>
      <c r="D166" s="44">
        <v>773452.01</v>
      </c>
      <c r="E166" s="25">
        <v>773452.01</v>
      </c>
      <c r="F166" s="26">
        <f>E166/D166*100</f>
        <v>100</v>
      </c>
      <c r="G166" s="5"/>
      <c r="H166" s="1"/>
      <c r="I166" s="1"/>
      <c r="J166" s="1"/>
      <c r="K166" s="1"/>
    </row>
    <row r="167" spans="1:11" ht="15" x14ac:dyDescent="0.25">
      <c r="A167" s="38"/>
      <c r="B167" s="43"/>
      <c r="C167" s="43">
        <v>300</v>
      </c>
      <c r="D167" s="44">
        <v>4001.25</v>
      </c>
      <c r="E167" s="44">
        <v>3481.25</v>
      </c>
      <c r="F167" s="75"/>
      <c r="G167" s="5"/>
      <c r="H167" s="1"/>
      <c r="I167" s="1"/>
      <c r="J167" s="1"/>
      <c r="K167" s="1"/>
    </row>
    <row r="168" spans="1:11" ht="26.4" x14ac:dyDescent="0.3">
      <c r="A168" s="76" t="s">
        <v>185</v>
      </c>
      <c r="B168" s="45" t="s">
        <v>215</v>
      </c>
      <c r="C168" s="43"/>
      <c r="D168" s="44">
        <f>D169</f>
        <v>65100</v>
      </c>
      <c r="E168" s="44">
        <f>E169</f>
        <v>65100</v>
      </c>
      <c r="F168" s="59">
        <f>E168/D168*100</f>
        <v>100</v>
      </c>
      <c r="G168" s="5"/>
      <c r="H168" s="1"/>
      <c r="I168" s="1"/>
      <c r="J168" s="1"/>
      <c r="K168" s="1"/>
    </row>
    <row r="169" spans="1:11" ht="26.4" x14ac:dyDescent="0.3">
      <c r="A169" s="77" t="s">
        <v>216</v>
      </c>
      <c r="B169" s="43"/>
      <c r="C169" s="43">
        <v>100</v>
      </c>
      <c r="D169" s="44">
        <v>65100</v>
      </c>
      <c r="E169" s="70">
        <v>65100</v>
      </c>
      <c r="F169" s="59">
        <f>E169/D169*100</f>
        <v>100</v>
      </c>
      <c r="G169" s="5"/>
      <c r="H169" s="1"/>
      <c r="I169" s="1"/>
      <c r="J169" s="1"/>
      <c r="K169" s="1"/>
    </row>
    <row r="170" spans="1:11" x14ac:dyDescent="0.3">
      <c r="A170" s="78" t="s">
        <v>77</v>
      </c>
      <c r="B170" s="79" t="s">
        <v>78</v>
      </c>
      <c r="C170" s="80"/>
      <c r="D170" s="81">
        <f>SUM(D171+D172+D173+D174)</f>
        <v>4537313.5500000007</v>
      </c>
      <c r="E170" s="81">
        <f>SUM(E171+E172+E173+E174)</f>
        <v>2802759.8899999997</v>
      </c>
      <c r="F170" s="69">
        <f>E170/D170*100</f>
        <v>61.771351243733186</v>
      </c>
      <c r="G170" s="5"/>
      <c r="H170" s="1"/>
      <c r="I170" s="1"/>
      <c r="J170" s="1"/>
      <c r="K170" s="1"/>
    </row>
    <row r="171" spans="1:11" ht="52.8" x14ac:dyDescent="0.3">
      <c r="A171" s="38" t="s">
        <v>21</v>
      </c>
      <c r="B171" s="43"/>
      <c r="C171" s="43">
        <v>100</v>
      </c>
      <c r="D171" s="44">
        <v>4247312.1100000003</v>
      </c>
      <c r="E171" s="25">
        <v>2673579.8199999998</v>
      </c>
      <c r="F171" s="26">
        <f t="shared" ref="F171:F179" si="10">E171/D171*100</f>
        <v>62.947571328823294</v>
      </c>
      <c r="G171" s="5"/>
      <c r="H171" s="1"/>
      <c r="I171" s="1"/>
      <c r="J171" s="1"/>
      <c r="K171" s="1"/>
    </row>
    <row r="172" spans="1:11" ht="46.95" customHeight="1" x14ac:dyDescent="0.3">
      <c r="A172" s="38" t="s">
        <v>16</v>
      </c>
      <c r="B172" s="43"/>
      <c r="C172" s="43">
        <v>200</v>
      </c>
      <c r="D172" s="44">
        <v>290000</v>
      </c>
      <c r="E172" s="25">
        <v>129178.63</v>
      </c>
      <c r="F172" s="26">
        <f t="shared" si="10"/>
        <v>44.544355172413795</v>
      </c>
      <c r="G172" s="5"/>
      <c r="H172" s="1"/>
      <c r="I172" s="1"/>
      <c r="J172" s="1"/>
      <c r="K172" s="1"/>
    </row>
    <row r="173" spans="1:11" ht="15" thickBot="1" x14ac:dyDescent="0.35">
      <c r="A173" s="38" t="s">
        <v>8</v>
      </c>
      <c r="B173" s="43"/>
      <c r="C173" s="43">
        <v>300</v>
      </c>
      <c r="D173" s="66">
        <v>0</v>
      </c>
      <c r="E173" s="74"/>
      <c r="F173" s="26" t="e">
        <f t="shared" si="10"/>
        <v>#DIV/0!</v>
      </c>
      <c r="G173" s="5"/>
      <c r="H173" s="1"/>
      <c r="I173" s="1"/>
      <c r="J173" s="1"/>
      <c r="K173" s="1"/>
    </row>
    <row r="174" spans="1:11" x14ac:dyDescent="0.3">
      <c r="A174" s="38" t="s">
        <v>37</v>
      </c>
      <c r="B174" s="43"/>
      <c r="C174" s="43">
        <v>800</v>
      </c>
      <c r="D174" s="44">
        <v>1.44</v>
      </c>
      <c r="E174" s="25">
        <v>1.44</v>
      </c>
      <c r="F174" s="26">
        <f t="shared" si="10"/>
        <v>100</v>
      </c>
      <c r="G174" s="5"/>
      <c r="H174" s="1"/>
      <c r="I174" s="1"/>
      <c r="J174" s="1"/>
      <c r="K174" s="1"/>
    </row>
    <row r="175" spans="1:11" ht="15" thickBot="1" x14ac:dyDescent="0.35">
      <c r="A175" s="48" t="s">
        <v>79</v>
      </c>
      <c r="B175" s="45" t="s">
        <v>80</v>
      </c>
      <c r="C175" s="43"/>
      <c r="D175" s="44">
        <f>D176+D177+D178</f>
        <v>85000</v>
      </c>
      <c r="E175" s="74">
        <f>SUM(E176+E177)</f>
        <v>85000</v>
      </c>
      <c r="F175" s="26">
        <f t="shared" si="10"/>
        <v>100</v>
      </c>
      <c r="G175" s="5"/>
      <c r="H175" s="1"/>
      <c r="I175" s="1"/>
      <c r="J175" s="1"/>
      <c r="K175" s="1"/>
    </row>
    <row r="176" spans="1:11" ht="26.4" x14ac:dyDescent="0.3">
      <c r="A176" s="48" t="s">
        <v>16</v>
      </c>
      <c r="B176" s="45"/>
      <c r="C176" s="43">
        <v>200</v>
      </c>
      <c r="D176" s="66">
        <v>85000</v>
      </c>
      <c r="E176" s="25">
        <v>85000</v>
      </c>
      <c r="F176" s="26">
        <f t="shared" si="10"/>
        <v>100</v>
      </c>
      <c r="G176" s="5"/>
      <c r="H176" s="1"/>
      <c r="I176" s="1"/>
      <c r="J176" s="1"/>
      <c r="K176" s="1"/>
    </row>
    <row r="177" spans="1:11" x14ac:dyDescent="0.3">
      <c r="A177" s="38" t="s">
        <v>37</v>
      </c>
      <c r="B177" s="43"/>
      <c r="C177" s="43">
        <v>800</v>
      </c>
      <c r="D177" s="44">
        <v>0</v>
      </c>
      <c r="E177" s="25">
        <v>0</v>
      </c>
      <c r="F177" s="26" t="e">
        <f t="shared" si="10"/>
        <v>#DIV/0!</v>
      </c>
      <c r="G177" s="5"/>
      <c r="H177" s="1"/>
      <c r="I177" s="1"/>
      <c r="J177" s="1"/>
      <c r="K177" s="1"/>
    </row>
    <row r="178" spans="1:11" x14ac:dyDescent="0.3">
      <c r="A178" s="38" t="s">
        <v>8</v>
      </c>
      <c r="B178" s="43"/>
      <c r="C178" s="43">
        <v>300</v>
      </c>
      <c r="D178" s="66">
        <v>0</v>
      </c>
      <c r="E178" s="25"/>
      <c r="F178" s="26" t="e">
        <f t="shared" si="10"/>
        <v>#DIV/0!</v>
      </c>
      <c r="G178" s="5"/>
      <c r="H178" s="1"/>
      <c r="I178" s="1"/>
      <c r="J178" s="1"/>
      <c r="K178" s="1"/>
    </row>
    <row r="179" spans="1:11" x14ac:dyDescent="0.3">
      <c r="A179" s="34" t="s">
        <v>81</v>
      </c>
      <c r="B179" s="45" t="s">
        <v>82</v>
      </c>
      <c r="C179" s="45"/>
      <c r="D179" s="44">
        <f>SUM(D180+D181+D182)</f>
        <v>2379600</v>
      </c>
      <c r="E179" s="44">
        <f>SUM(E180+E181+E182)</f>
        <v>1700746.61</v>
      </c>
      <c r="F179" s="26">
        <f t="shared" si="10"/>
        <v>71.471953689695752</v>
      </c>
      <c r="G179" s="5"/>
      <c r="H179" s="1"/>
      <c r="I179" s="1"/>
      <c r="J179" s="1"/>
      <c r="K179" s="1"/>
    </row>
    <row r="180" spans="1:11" ht="52.8" x14ac:dyDescent="0.3">
      <c r="A180" s="38" t="s">
        <v>83</v>
      </c>
      <c r="B180" s="43"/>
      <c r="C180" s="43">
        <v>100</v>
      </c>
      <c r="D180" s="44">
        <v>2164500</v>
      </c>
      <c r="E180" s="25">
        <v>1504070.04</v>
      </c>
      <c r="F180" s="26">
        <f>F181</f>
        <v>95.892710872745013</v>
      </c>
      <c r="G180" s="5"/>
      <c r="H180" s="1"/>
      <c r="I180" s="1"/>
      <c r="J180" s="1"/>
      <c r="K180" s="1"/>
    </row>
    <row r="181" spans="1:11" ht="26.4" x14ac:dyDescent="0.3">
      <c r="A181" s="38" t="s">
        <v>16</v>
      </c>
      <c r="B181" s="43"/>
      <c r="C181" s="43">
        <v>200</v>
      </c>
      <c r="D181" s="44">
        <v>205100</v>
      </c>
      <c r="E181" s="25">
        <v>196675.95</v>
      </c>
      <c r="F181" s="26">
        <f t="shared" ref="F181:F195" si="11">E181/D181*100</f>
        <v>95.892710872745013</v>
      </c>
      <c r="G181" s="5"/>
      <c r="H181" s="1"/>
      <c r="I181" s="1"/>
      <c r="J181" s="1"/>
      <c r="K181" s="1"/>
    </row>
    <row r="182" spans="1:11" x14ac:dyDescent="0.3">
      <c r="A182" s="38" t="s">
        <v>37</v>
      </c>
      <c r="B182" s="43"/>
      <c r="C182" s="43">
        <v>800</v>
      </c>
      <c r="D182" s="44">
        <v>10000</v>
      </c>
      <c r="E182" s="25">
        <v>0.62</v>
      </c>
      <c r="F182" s="26">
        <f t="shared" si="11"/>
        <v>6.2000000000000006E-3</v>
      </c>
      <c r="G182" s="5"/>
      <c r="H182" s="1"/>
      <c r="I182" s="1"/>
      <c r="J182" s="1"/>
      <c r="K182" s="1"/>
    </row>
    <row r="183" spans="1:11" ht="26.4" x14ac:dyDescent="0.3">
      <c r="A183" s="34" t="s">
        <v>84</v>
      </c>
      <c r="B183" s="45" t="s">
        <v>85</v>
      </c>
      <c r="C183" s="43"/>
      <c r="D183" s="44">
        <f>SUM(D184+D185)</f>
        <v>418070</v>
      </c>
      <c r="E183" s="44">
        <f>SUM(E184+E185)</f>
        <v>269026.33</v>
      </c>
      <c r="F183" s="26">
        <f t="shared" si="11"/>
        <v>64.349589781615521</v>
      </c>
      <c r="G183" s="5"/>
      <c r="H183" s="1"/>
      <c r="I183" s="1"/>
      <c r="J183" s="1"/>
      <c r="K183" s="1"/>
    </row>
    <row r="184" spans="1:11" ht="52.8" x14ac:dyDescent="0.3">
      <c r="A184" s="38" t="s">
        <v>21</v>
      </c>
      <c r="B184" s="43"/>
      <c r="C184" s="82">
        <v>100</v>
      </c>
      <c r="D184" s="83">
        <v>367489</v>
      </c>
      <c r="E184" s="25">
        <v>254801.91</v>
      </c>
      <c r="F184" s="26">
        <f t="shared" si="11"/>
        <v>69.335928422347337</v>
      </c>
      <c r="G184" s="5"/>
      <c r="H184" s="1"/>
      <c r="I184" s="1"/>
      <c r="J184" s="1"/>
      <c r="K184" s="1"/>
    </row>
    <row r="185" spans="1:11" ht="26.4" x14ac:dyDescent="0.3">
      <c r="A185" s="38" t="s">
        <v>16</v>
      </c>
      <c r="B185" s="43"/>
      <c r="C185" s="82">
        <v>200</v>
      </c>
      <c r="D185" s="83">
        <v>50581</v>
      </c>
      <c r="E185" s="25">
        <v>14224.42</v>
      </c>
      <c r="F185" s="26">
        <f t="shared" si="11"/>
        <v>28.122061643700203</v>
      </c>
      <c r="G185" s="5"/>
      <c r="H185" s="1"/>
      <c r="I185" s="1"/>
      <c r="J185" s="1"/>
      <c r="K185" s="1"/>
    </row>
    <row r="186" spans="1:11" ht="27" x14ac:dyDescent="0.3">
      <c r="A186" s="17" t="s">
        <v>112</v>
      </c>
      <c r="B186" s="45" t="s">
        <v>217</v>
      </c>
      <c r="C186" s="43"/>
      <c r="D186" s="44">
        <f>SUM(D187)</f>
        <v>288000</v>
      </c>
      <c r="E186" s="25">
        <f>E187</f>
        <v>215520.84</v>
      </c>
      <c r="F186" s="26">
        <f t="shared" si="11"/>
        <v>74.833624999999998</v>
      </c>
      <c r="G186" s="5"/>
      <c r="H186" s="1"/>
      <c r="I186" s="1"/>
      <c r="J186" s="1"/>
      <c r="K186" s="1"/>
    </row>
    <row r="187" spans="1:11" x14ac:dyDescent="0.3">
      <c r="A187" s="38" t="s">
        <v>8</v>
      </c>
      <c r="B187" s="43"/>
      <c r="C187" s="43">
        <v>300</v>
      </c>
      <c r="D187" s="83">
        <v>288000</v>
      </c>
      <c r="E187" s="25">
        <v>215520.84</v>
      </c>
      <c r="F187" s="26">
        <f t="shared" si="11"/>
        <v>74.833624999999998</v>
      </c>
      <c r="G187" s="5"/>
      <c r="H187" s="1"/>
      <c r="I187" s="1"/>
      <c r="J187" s="1"/>
      <c r="K187" s="1"/>
    </row>
    <row r="188" spans="1:11" ht="26.4" x14ac:dyDescent="0.3">
      <c r="A188" s="34" t="s">
        <v>125</v>
      </c>
      <c r="B188" s="45" t="s">
        <v>124</v>
      </c>
      <c r="C188" s="45"/>
      <c r="D188" s="44">
        <f>SUM(D189)</f>
        <v>101518</v>
      </c>
      <c r="E188" s="25">
        <f>E189</f>
        <v>50759</v>
      </c>
      <c r="F188" s="26">
        <f t="shared" si="11"/>
        <v>50</v>
      </c>
      <c r="G188" s="5"/>
      <c r="H188" s="1"/>
      <c r="I188" s="1"/>
      <c r="J188" s="1"/>
      <c r="K188" s="1"/>
    </row>
    <row r="189" spans="1:11" ht="15.75" customHeight="1" x14ac:dyDescent="0.3">
      <c r="A189" s="38" t="s">
        <v>66</v>
      </c>
      <c r="B189" s="45"/>
      <c r="C189" s="43">
        <v>500</v>
      </c>
      <c r="D189" s="44">
        <v>101518</v>
      </c>
      <c r="E189" s="25">
        <v>50759</v>
      </c>
      <c r="F189" s="26">
        <f t="shared" si="11"/>
        <v>50</v>
      </c>
      <c r="G189" s="5"/>
      <c r="H189" s="1"/>
      <c r="I189" s="1"/>
      <c r="J189" s="1"/>
      <c r="K189" s="1"/>
    </row>
    <row r="190" spans="1:11" x14ac:dyDescent="0.3">
      <c r="A190" s="34" t="s">
        <v>218</v>
      </c>
      <c r="B190" s="45" t="s">
        <v>166</v>
      </c>
      <c r="C190" s="45"/>
      <c r="D190" s="44">
        <f>D191</f>
        <v>115000</v>
      </c>
      <c r="E190" s="25">
        <f>E191</f>
        <v>86250</v>
      </c>
      <c r="F190" s="26">
        <f t="shared" si="11"/>
        <v>75</v>
      </c>
      <c r="G190" s="5"/>
      <c r="H190" s="1"/>
      <c r="I190" s="1"/>
      <c r="J190" s="1"/>
      <c r="K190" s="1"/>
    </row>
    <row r="191" spans="1:11" ht="15" thickBot="1" x14ac:dyDescent="0.35">
      <c r="A191" s="38" t="s">
        <v>66</v>
      </c>
      <c r="B191" s="45"/>
      <c r="C191" s="43">
        <v>500</v>
      </c>
      <c r="D191" s="44">
        <v>115000</v>
      </c>
      <c r="E191" s="56">
        <v>86250</v>
      </c>
      <c r="F191" s="57">
        <f t="shared" si="11"/>
        <v>75</v>
      </c>
      <c r="G191" s="5"/>
      <c r="H191" s="1"/>
      <c r="I191" s="1"/>
      <c r="J191" s="1"/>
      <c r="K191" s="1"/>
    </row>
    <row r="192" spans="1:11" ht="26.4" x14ac:dyDescent="0.3">
      <c r="A192" s="34" t="s">
        <v>178</v>
      </c>
      <c r="B192" s="45" t="s">
        <v>175</v>
      </c>
      <c r="C192" s="43"/>
      <c r="D192" s="44">
        <f>D193</f>
        <v>7808</v>
      </c>
      <c r="E192" s="84">
        <f>E193</f>
        <v>5856</v>
      </c>
      <c r="F192" s="57">
        <f t="shared" si="11"/>
        <v>75</v>
      </c>
      <c r="G192" s="5"/>
      <c r="H192" s="1"/>
      <c r="I192" s="1"/>
      <c r="J192" s="1"/>
      <c r="K192" s="1"/>
    </row>
    <row r="193" spans="1:11" ht="15" thickBot="1" x14ac:dyDescent="0.35">
      <c r="A193" s="38" t="s">
        <v>66</v>
      </c>
      <c r="B193" s="45"/>
      <c r="C193" s="43">
        <v>500</v>
      </c>
      <c r="D193" s="44">
        <v>7808</v>
      </c>
      <c r="E193" s="85">
        <v>5856</v>
      </c>
      <c r="F193" s="57">
        <f t="shared" si="11"/>
        <v>75</v>
      </c>
      <c r="G193" s="5"/>
      <c r="H193" s="1"/>
      <c r="I193" s="1"/>
      <c r="J193" s="1"/>
      <c r="K193" s="1"/>
    </row>
    <row r="194" spans="1:11" x14ac:dyDescent="0.3">
      <c r="A194" s="34" t="s">
        <v>179</v>
      </c>
      <c r="B194" s="45" t="s">
        <v>176</v>
      </c>
      <c r="C194" s="43"/>
      <c r="D194" s="44">
        <f>D195</f>
        <v>69218</v>
      </c>
      <c r="E194" s="60">
        <f>E195</f>
        <v>0</v>
      </c>
      <c r="F194" s="69">
        <f t="shared" si="11"/>
        <v>0</v>
      </c>
      <c r="G194" s="5"/>
      <c r="H194" s="1"/>
      <c r="I194" s="1"/>
      <c r="J194" s="1"/>
      <c r="K194" s="1"/>
    </row>
    <row r="195" spans="1:11" ht="15.6" customHeight="1" x14ac:dyDescent="0.3">
      <c r="A195" s="38" t="s">
        <v>66</v>
      </c>
      <c r="B195" s="45"/>
      <c r="C195" s="43">
        <v>500</v>
      </c>
      <c r="D195" s="44">
        <v>69218</v>
      </c>
      <c r="E195" s="25">
        <v>0</v>
      </c>
      <c r="F195" s="26">
        <f t="shared" si="11"/>
        <v>0</v>
      </c>
      <c r="G195" s="5"/>
      <c r="H195" s="1"/>
      <c r="I195" s="1"/>
      <c r="J195" s="1"/>
      <c r="K195" s="1"/>
    </row>
    <row r="196" spans="1:11" ht="16.2" customHeight="1" x14ac:dyDescent="0.3">
      <c r="A196" s="34" t="s">
        <v>180</v>
      </c>
      <c r="B196" s="45" t="s">
        <v>177</v>
      </c>
      <c r="C196" s="43"/>
      <c r="D196" s="44">
        <f>D197</f>
        <v>69218</v>
      </c>
      <c r="E196" s="58">
        <f>E197</f>
        <v>0</v>
      </c>
      <c r="F196" s="59">
        <f>E196/D196*100</f>
        <v>0</v>
      </c>
      <c r="G196" s="5"/>
      <c r="H196" s="1"/>
      <c r="I196" s="1"/>
      <c r="J196" s="1"/>
      <c r="K196" s="1"/>
    </row>
    <row r="197" spans="1:11" x14ac:dyDescent="0.3">
      <c r="A197" s="38" t="s">
        <v>66</v>
      </c>
      <c r="B197" s="45"/>
      <c r="C197" s="43">
        <v>500</v>
      </c>
      <c r="D197" s="44">
        <v>69218</v>
      </c>
      <c r="E197" s="58">
        <v>0</v>
      </c>
      <c r="F197" s="59">
        <f>E197/D197*100</f>
        <v>0</v>
      </c>
      <c r="G197" s="5"/>
      <c r="H197" s="1"/>
      <c r="I197" s="1"/>
      <c r="J197" s="1"/>
      <c r="K197" s="1"/>
    </row>
    <row r="198" spans="1:11" x14ac:dyDescent="0.3">
      <c r="A198" s="34" t="s">
        <v>168</v>
      </c>
      <c r="B198" s="45" t="s">
        <v>167</v>
      </c>
      <c r="C198" s="43"/>
      <c r="D198" s="44">
        <f>SUM(D199)</f>
        <v>0</v>
      </c>
      <c r="E198" s="58">
        <f>E199</f>
        <v>0</v>
      </c>
      <c r="F198" s="59" t="e">
        <f>E198/D198*100</f>
        <v>#DIV/0!</v>
      </c>
      <c r="G198" s="5"/>
      <c r="H198" s="1"/>
      <c r="I198" s="1"/>
      <c r="J198" s="1"/>
      <c r="K198" s="1"/>
    </row>
    <row r="199" spans="1:11" ht="15" customHeight="1" x14ac:dyDescent="0.3">
      <c r="A199" s="38" t="s">
        <v>169</v>
      </c>
      <c r="B199" s="45"/>
      <c r="C199" s="43">
        <v>800</v>
      </c>
      <c r="D199" s="44">
        <v>0</v>
      </c>
      <c r="E199" s="58"/>
      <c r="F199" s="59" t="e">
        <f>E199/D199*100</f>
        <v>#DIV/0!</v>
      </c>
      <c r="G199" s="5"/>
      <c r="H199" s="1"/>
      <c r="I199" s="1"/>
      <c r="J199" s="1"/>
      <c r="K199" s="1"/>
    </row>
    <row r="200" spans="1:11" ht="15.75" customHeight="1" x14ac:dyDescent="0.3">
      <c r="A200" s="34" t="s">
        <v>181</v>
      </c>
      <c r="B200" s="45" t="s">
        <v>182</v>
      </c>
      <c r="C200" s="43"/>
      <c r="D200" s="86">
        <f>D201</f>
        <v>0</v>
      </c>
      <c r="E200" s="86">
        <f>E201</f>
        <v>0</v>
      </c>
      <c r="F200" s="68" t="e">
        <f>E200/D200*100</f>
        <v>#DIV/0!</v>
      </c>
      <c r="G200" s="5"/>
      <c r="H200" s="1"/>
      <c r="I200" s="1"/>
      <c r="J200" s="1"/>
      <c r="K200" s="1"/>
    </row>
    <row r="201" spans="1:11" ht="16.2" thickBot="1" x14ac:dyDescent="0.35">
      <c r="A201" s="7" t="s">
        <v>37</v>
      </c>
      <c r="B201" s="45"/>
      <c r="C201" s="43">
        <v>800</v>
      </c>
      <c r="D201" s="86"/>
      <c r="E201" s="87"/>
      <c r="F201" s="68" t="e">
        <f t="shared" ref="F201:F208" si="12">E201/D201*100</f>
        <v>#DIV/0!</v>
      </c>
      <c r="G201" s="5"/>
      <c r="H201" s="1"/>
      <c r="I201" s="1"/>
      <c r="J201" s="1"/>
      <c r="K201" s="1"/>
    </row>
    <row r="202" spans="1:11" ht="27" x14ac:dyDescent="0.3">
      <c r="A202" s="17" t="s">
        <v>219</v>
      </c>
      <c r="B202" s="45" t="s">
        <v>151</v>
      </c>
      <c r="C202" s="43"/>
      <c r="D202" s="44">
        <f>D203</f>
        <v>155000</v>
      </c>
      <c r="E202" s="44">
        <f>E203</f>
        <v>135000</v>
      </c>
      <c r="F202" s="68">
        <f t="shared" si="12"/>
        <v>87.096774193548384</v>
      </c>
      <c r="G202" s="5"/>
      <c r="H202" s="1"/>
      <c r="I202" s="1"/>
      <c r="J202" s="1"/>
      <c r="K202" s="1"/>
    </row>
    <row r="203" spans="1:11" x14ac:dyDescent="0.3">
      <c r="A203" s="88" t="s">
        <v>66</v>
      </c>
      <c r="B203" s="45"/>
      <c r="C203" s="43">
        <v>500</v>
      </c>
      <c r="D203" s="44">
        <v>155000</v>
      </c>
      <c r="E203" s="89">
        <v>135000</v>
      </c>
      <c r="F203" s="68">
        <f t="shared" si="12"/>
        <v>87.096774193548384</v>
      </c>
      <c r="G203" s="5"/>
      <c r="H203" s="1"/>
      <c r="I203" s="1"/>
      <c r="J203" s="1"/>
      <c r="K203" s="1"/>
    </row>
    <row r="204" spans="1:11" ht="27" x14ac:dyDescent="0.3">
      <c r="A204" s="17" t="s">
        <v>219</v>
      </c>
      <c r="B204" s="45" t="s">
        <v>151</v>
      </c>
      <c r="C204" s="43"/>
      <c r="D204" s="44">
        <f>D205</f>
        <v>0</v>
      </c>
      <c r="E204" s="90">
        <f>E205</f>
        <v>0</v>
      </c>
      <c r="F204" s="68" t="e">
        <f t="shared" si="12"/>
        <v>#DIV/0!</v>
      </c>
      <c r="G204" s="5"/>
      <c r="H204" s="1"/>
      <c r="I204" s="1"/>
      <c r="J204" s="1"/>
      <c r="K204" s="1"/>
    </row>
    <row r="205" spans="1:11" ht="27" x14ac:dyDescent="0.3">
      <c r="A205" s="61" t="s">
        <v>220</v>
      </c>
      <c r="B205" s="45"/>
      <c r="C205" s="43">
        <v>200</v>
      </c>
      <c r="D205" s="44"/>
      <c r="E205" s="90"/>
      <c r="F205" s="68" t="e">
        <f t="shared" si="12"/>
        <v>#DIV/0!</v>
      </c>
      <c r="G205" s="5"/>
      <c r="H205" s="1"/>
      <c r="I205" s="1"/>
      <c r="J205" s="1"/>
      <c r="K205" s="1"/>
    </row>
    <row r="206" spans="1:11" ht="40.200000000000003" x14ac:dyDescent="0.3">
      <c r="A206" s="17" t="s">
        <v>186</v>
      </c>
      <c r="B206" s="45" t="s">
        <v>221</v>
      </c>
      <c r="C206" s="43"/>
      <c r="D206" s="44">
        <f>D207</f>
        <v>0</v>
      </c>
      <c r="E206" s="90">
        <f>E207</f>
        <v>0</v>
      </c>
      <c r="F206" s="68" t="e">
        <f t="shared" si="12"/>
        <v>#DIV/0!</v>
      </c>
      <c r="G206" s="5"/>
      <c r="H206" s="1"/>
      <c r="I206" s="1"/>
      <c r="J206" s="1"/>
      <c r="K206" s="1"/>
    </row>
    <row r="207" spans="1:11" ht="40.200000000000003" x14ac:dyDescent="0.3">
      <c r="A207" s="61" t="s">
        <v>186</v>
      </c>
      <c r="B207" s="45"/>
      <c r="C207" s="43">
        <v>100</v>
      </c>
      <c r="D207" s="44"/>
      <c r="E207" s="90"/>
      <c r="F207" s="68" t="e">
        <f t="shared" si="12"/>
        <v>#DIV/0!</v>
      </c>
      <c r="G207" s="5"/>
      <c r="H207" s="1"/>
      <c r="I207" s="1"/>
      <c r="J207" s="1"/>
      <c r="K207" s="1"/>
    </row>
    <row r="208" spans="1:11" x14ac:dyDescent="0.3">
      <c r="A208" s="93" t="s">
        <v>86</v>
      </c>
      <c r="B208" s="95"/>
      <c r="C208" s="95"/>
      <c r="D208" s="97">
        <f>SUM(D7+D12+D17+D22+D30+D45+D88+D50+D95+D142+D162)</f>
        <v>25666149.440000001</v>
      </c>
      <c r="E208" s="97">
        <f>SUM(E7+E12+E17+E22+E30+E45+E88+E50+E95+E142+E162)</f>
        <v>17352486.279999997</v>
      </c>
      <c r="F208" s="91">
        <f t="shared" si="12"/>
        <v>67.60845182704584</v>
      </c>
      <c r="G208" s="5"/>
      <c r="H208" s="1"/>
      <c r="I208" s="1"/>
      <c r="J208" s="1"/>
      <c r="K208" s="1"/>
    </row>
    <row r="209" spans="1:11" x14ac:dyDescent="0.3">
      <c r="A209" s="94"/>
      <c r="B209" s="96"/>
      <c r="C209" s="96"/>
      <c r="D209" s="98"/>
      <c r="E209" s="98"/>
      <c r="F209" s="92"/>
      <c r="G209" s="5"/>
      <c r="H209" s="1"/>
      <c r="I209" s="1"/>
      <c r="J209" s="1"/>
      <c r="K209" s="1"/>
    </row>
    <row r="210" spans="1:11" ht="15" x14ac:dyDescent="0.25">
      <c r="A210" s="5"/>
      <c r="B210" s="5"/>
      <c r="C210" s="5"/>
      <c r="D210" s="5"/>
      <c r="E210" s="5"/>
      <c r="F210" s="5"/>
      <c r="G210" s="5"/>
      <c r="H210" s="1"/>
      <c r="I210" s="1"/>
      <c r="J210" s="1"/>
      <c r="K210" s="1"/>
    </row>
    <row r="211" spans="1:11" ht="15" x14ac:dyDescent="0.25">
      <c r="A211" s="5"/>
      <c r="B211" s="5"/>
      <c r="C211" s="5"/>
      <c r="D211" s="5"/>
      <c r="E211" s="5"/>
      <c r="F211" s="5"/>
      <c r="G211" s="5"/>
      <c r="H211" s="1"/>
      <c r="I211" s="1"/>
      <c r="J211" s="1"/>
      <c r="K211" s="1"/>
    </row>
    <row r="212" spans="1:11" ht="15" x14ac:dyDescent="0.25">
      <c r="A212" s="5"/>
      <c r="B212" s="5"/>
      <c r="C212" s="5"/>
      <c r="D212" s="5"/>
      <c r="E212" s="5"/>
      <c r="F212" s="5"/>
      <c r="G212" s="5"/>
      <c r="H212" s="1"/>
      <c r="I212" s="1"/>
      <c r="J212" s="1"/>
      <c r="K212" s="1"/>
    </row>
    <row r="213" spans="1:11" ht="15" x14ac:dyDescent="0.25">
      <c r="A213" s="5"/>
      <c r="B213" s="5"/>
      <c r="C213" s="5"/>
      <c r="D213" s="5"/>
      <c r="E213" s="5"/>
      <c r="F213" s="5"/>
      <c r="G213" s="5"/>
      <c r="H213" s="1"/>
      <c r="I213" s="1"/>
      <c r="J213" s="1"/>
      <c r="K213" s="1"/>
    </row>
    <row r="214" spans="1:11" ht="15" x14ac:dyDescent="0.25">
      <c r="A214" s="5"/>
      <c r="B214" s="5"/>
      <c r="C214" s="5"/>
      <c r="D214" s="5"/>
      <c r="E214" s="5"/>
      <c r="F214" s="5"/>
      <c r="G214" s="5"/>
      <c r="H214" s="1"/>
      <c r="I214" s="1"/>
      <c r="J214" s="1"/>
      <c r="K214" s="1"/>
    </row>
    <row r="215" spans="1:11" ht="15" x14ac:dyDescent="0.25">
      <c r="A215" s="5"/>
      <c r="B215" s="5"/>
      <c r="C215" s="5"/>
      <c r="D215" s="5"/>
      <c r="E215" s="5"/>
      <c r="F215" s="5"/>
      <c r="G215" s="5"/>
      <c r="H215" s="1"/>
      <c r="I215" s="1"/>
      <c r="J215" s="1"/>
      <c r="K215" s="1"/>
    </row>
    <row r="216" spans="1:11" ht="15" x14ac:dyDescent="0.25">
      <c r="A216" s="5"/>
      <c r="B216" s="5"/>
      <c r="C216" s="5"/>
      <c r="D216" s="5"/>
      <c r="E216" s="5"/>
      <c r="F216" s="5"/>
      <c r="G216" s="5"/>
      <c r="H216" s="1"/>
      <c r="I216" s="1"/>
      <c r="J216" s="1"/>
      <c r="K216" s="1"/>
    </row>
    <row r="217" spans="1:11" ht="15" x14ac:dyDescent="0.25">
      <c r="A217" s="5"/>
      <c r="B217" s="5"/>
      <c r="C217" s="5"/>
      <c r="D217" s="5"/>
      <c r="E217" s="5"/>
      <c r="F217" s="5"/>
      <c r="G217" s="5"/>
    </row>
    <row r="218" spans="1:11" ht="15" x14ac:dyDescent="0.25">
      <c r="A218" s="5"/>
      <c r="B218" s="5"/>
      <c r="C218" s="5"/>
      <c r="D218" s="5"/>
      <c r="E218" s="5"/>
      <c r="F218" s="5"/>
      <c r="G218" s="5"/>
    </row>
    <row r="219" spans="1:11" ht="15" x14ac:dyDescent="0.25">
      <c r="A219" s="5"/>
      <c r="B219" s="5"/>
      <c r="C219" s="5"/>
      <c r="D219" s="5"/>
      <c r="E219" s="5"/>
      <c r="F219" s="5"/>
    </row>
    <row r="220" spans="1:11" ht="15" x14ac:dyDescent="0.25">
      <c r="A220" s="5"/>
      <c r="B220" s="5"/>
      <c r="C220" s="5"/>
      <c r="D220" s="5"/>
      <c r="E220" s="5"/>
      <c r="F220" s="5"/>
    </row>
    <row r="221" spans="1:11" x14ac:dyDescent="0.3">
      <c r="A221" s="1"/>
    </row>
    <row r="222" spans="1:11" x14ac:dyDescent="0.3">
      <c r="A222" s="1"/>
    </row>
    <row r="223" spans="1:11" x14ac:dyDescent="0.3">
      <c r="A223" s="1"/>
    </row>
    <row r="224" spans="1:11" x14ac:dyDescent="0.3">
      <c r="A224" s="1"/>
    </row>
    <row r="225" spans="1:1" x14ac:dyDescent="0.3">
      <c r="A225" s="1"/>
    </row>
    <row r="226" spans="1:1" x14ac:dyDescent="0.3">
      <c r="A226" s="1"/>
    </row>
    <row r="227" spans="1:1" x14ac:dyDescent="0.3">
      <c r="A227" s="1"/>
    </row>
    <row r="228" spans="1:1" x14ac:dyDescent="0.3">
      <c r="A228" s="1"/>
    </row>
  </sheetData>
  <autoFilter ref="B1:B228"/>
  <mergeCells count="90">
    <mergeCell ref="C1:F4"/>
    <mergeCell ref="A5:D5"/>
    <mergeCell ref="A30:A31"/>
    <mergeCell ref="B30:B31"/>
    <mergeCell ref="C30:C31"/>
    <mergeCell ref="D30:D31"/>
    <mergeCell ref="E30:E31"/>
    <mergeCell ref="F30:F31"/>
    <mergeCell ref="A125:A126"/>
    <mergeCell ref="B125:B126"/>
    <mergeCell ref="C125:C126"/>
    <mergeCell ref="D125:D126"/>
    <mergeCell ref="A127:A128"/>
    <mergeCell ref="B127:B128"/>
    <mergeCell ref="C127:C128"/>
    <mergeCell ref="D127:D128"/>
    <mergeCell ref="F109:F110"/>
    <mergeCell ref="A111:A112"/>
    <mergeCell ref="B111:B112"/>
    <mergeCell ref="C111:C112"/>
    <mergeCell ref="D111:D112"/>
    <mergeCell ref="E111:E112"/>
    <mergeCell ref="F111:F112"/>
    <mergeCell ref="A109:A110"/>
    <mergeCell ref="B109:B110"/>
    <mergeCell ref="C109:C110"/>
    <mergeCell ref="D109:D110"/>
    <mergeCell ref="E109:E110"/>
    <mergeCell ref="F113:F114"/>
    <mergeCell ref="A115:A116"/>
    <mergeCell ref="B115:B116"/>
    <mergeCell ref="C115:C116"/>
    <mergeCell ref="D115:D116"/>
    <mergeCell ref="E115:E116"/>
    <mergeCell ref="F115:F116"/>
    <mergeCell ref="A113:A114"/>
    <mergeCell ref="B113:B114"/>
    <mergeCell ref="C113:C114"/>
    <mergeCell ref="D113:D114"/>
    <mergeCell ref="E113:E114"/>
    <mergeCell ref="F117:F118"/>
    <mergeCell ref="A119:A120"/>
    <mergeCell ref="B119:B120"/>
    <mergeCell ref="C119:C120"/>
    <mergeCell ref="D119:D120"/>
    <mergeCell ref="E119:E120"/>
    <mergeCell ref="F119:F120"/>
    <mergeCell ref="A117:A118"/>
    <mergeCell ref="B117:B118"/>
    <mergeCell ref="C117:C118"/>
    <mergeCell ref="D117:D118"/>
    <mergeCell ref="E117:E118"/>
    <mergeCell ref="F121:F122"/>
    <mergeCell ref="A123:A124"/>
    <mergeCell ref="B123:B124"/>
    <mergeCell ref="C123:C124"/>
    <mergeCell ref="D123:D124"/>
    <mergeCell ref="E123:E124"/>
    <mergeCell ref="F123:F124"/>
    <mergeCell ref="A121:A122"/>
    <mergeCell ref="B121:B122"/>
    <mergeCell ref="C121:C122"/>
    <mergeCell ref="D121:D122"/>
    <mergeCell ref="E121:E122"/>
    <mergeCell ref="E127:E128"/>
    <mergeCell ref="F127:F128"/>
    <mergeCell ref="A129:A130"/>
    <mergeCell ref="B129:B130"/>
    <mergeCell ref="C129:C130"/>
    <mergeCell ref="D129:D130"/>
    <mergeCell ref="E129:E130"/>
    <mergeCell ref="F129:F130"/>
    <mergeCell ref="F131:F132"/>
    <mergeCell ref="A133:A134"/>
    <mergeCell ref="B133:B134"/>
    <mergeCell ref="C133:C134"/>
    <mergeCell ref="D133:D134"/>
    <mergeCell ref="E133:E134"/>
    <mergeCell ref="F133:F134"/>
    <mergeCell ref="A131:A132"/>
    <mergeCell ref="B131:B132"/>
    <mergeCell ref="C131:C132"/>
    <mergeCell ref="D131:D132"/>
    <mergeCell ref="E131:E132"/>
    <mergeCell ref="F208:F209"/>
    <mergeCell ref="A208:A209"/>
    <mergeCell ref="B208:B209"/>
    <mergeCell ref="C208:C209"/>
    <mergeCell ref="D208:D209"/>
    <mergeCell ref="E208:E209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2025-12-12T09:16:59Z</dcterms:modified>
</cp:coreProperties>
</file>